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AWP (Jan - Aug) 2018" sheetId="1" r:id="rId1"/>
    <sheet name="AWP Arabic version" sheetId="2" r:id="rId2"/>
  </sheets>
  <definedNames>
    <definedName name="_xlfn.AGGREGATE" hidden="1">#NAME?</definedName>
  </definedNames>
  <calcPr fullCalcOnLoad="1"/>
</workbook>
</file>

<file path=xl/sharedStrings.xml><?xml version="1.0" encoding="utf-8"?>
<sst xmlns="http://schemas.openxmlformats.org/spreadsheetml/2006/main" count="204" uniqueCount="166">
  <si>
    <t>Support to Legal Aid &amp; Dispute Settlement offices in Family Courts Project</t>
  </si>
  <si>
    <t>S</t>
  </si>
  <si>
    <t>Planned Activities</t>
  </si>
  <si>
    <t>Accounting
Code</t>
  </si>
  <si>
    <t>Allocated
Budget ($)</t>
  </si>
  <si>
    <t>Responsible Parties</t>
  </si>
  <si>
    <t>Comments</t>
  </si>
  <si>
    <t>Status</t>
  </si>
  <si>
    <t>Activity Result (1): Operational Efficiency Transparency and Integrity Strengthened in Family Courts and Family Prosecution</t>
  </si>
  <si>
    <t>1.1.1</t>
  </si>
  <si>
    <t>Monitor and develop the operational software needed for the automation of litigation procedures within family courts and carry out maintenance of networks, devices and equipment</t>
  </si>
  <si>
    <t>1.1.2</t>
  </si>
  <si>
    <t>Improve electronic networking between family prosecutions, LAOs, DSOs and Nasser Bank to facilitate access of women litigators in family courts to their financial rights</t>
  </si>
  <si>
    <t xml:space="preserve"> Capacity Building of Family Courts Staff</t>
  </si>
  <si>
    <t>1.2.1</t>
  </si>
  <si>
    <t>1.2.2</t>
  </si>
  <si>
    <t>1.2.3</t>
  </si>
  <si>
    <t>Activity Result (2): Increased Access to Legal Information on Personal Status Law and Family</t>
  </si>
  <si>
    <t xml:space="preserve">Upscale the establishment of legal AID offices in family courts </t>
  </si>
  <si>
    <t>2.1.1</t>
  </si>
  <si>
    <t>2.1.2</t>
  </si>
  <si>
    <t>2.1.3</t>
  </si>
  <si>
    <t>Upgrade (20) DSOs</t>
  </si>
  <si>
    <t>Raise awareness on the role of LOAs</t>
  </si>
  <si>
    <t>2.2.1</t>
  </si>
  <si>
    <t>Activity Result (3):Project Management Unit (PMU)</t>
  </si>
  <si>
    <t>Annual Project Audit</t>
  </si>
  <si>
    <t>3.1.1</t>
  </si>
  <si>
    <t>3.1.2</t>
  </si>
  <si>
    <t>3.1.3</t>
  </si>
  <si>
    <t>Signed Protocol between MoJ and Nasr Bank</t>
  </si>
  <si>
    <t>No of Trainees</t>
  </si>
  <si>
    <t>Project Outcome: Fair and Efficient access to justice by women improved</t>
  </si>
  <si>
    <t>Published Application over (3) Family courts</t>
  </si>
  <si>
    <t>Delivered Report</t>
  </si>
  <si>
    <t>MOJ/PIC</t>
  </si>
  <si>
    <t>MOJ/PMU</t>
  </si>
  <si>
    <t>Printing books and Develop brochures and manuals</t>
  </si>
  <si>
    <t>OUDA fees</t>
  </si>
  <si>
    <t>PMU staff salaries and running expenses</t>
  </si>
  <si>
    <t>Delivered Visiting lesson learnt report</t>
  </si>
  <si>
    <t>Monitor Automation process based on related ongoin contract</t>
  </si>
  <si>
    <t>UNDP admin and overhead fees 8%</t>
  </si>
  <si>
    <t>Time Frame</t>
  </si>
  <si>
    <t>Q1</t>
  </si>
  <si>
    <t>Q2</t>
  </si>
  <si>
    <t>Q3</t>
  </si>
  <si>
    <t>Annual Work Plan (Jan-Aug) 2018</t>
  </si>
  <si>
    <t>Organize study visit to learn from the experiences of other countries in the area of legal aid</t>
  </si>
  <si>
    <t xml:space="preserve">Establish (2) new legal aid offices </t>
  </si>
  <si>
    <t>Project has committed to equipped and furnished (2) LAOs in ( Sohag and Giza )</t>
  </si>
  <si>
    <t>Grand Total</t>
  </si>
  <si>
    <t>Auditing report has to prepared by independence office</t>
  </si>
  <si>
    <t>the project will provide Nasser Social bank with hard ware (PCs, Router, Switches, leased lines MFP Printers and Software (OS &amp; Firewall) to establish electronic network between Public Prosecution Information Center ,LADS,DSO  and Nasser Social bank (HQ).</t>
  </si>
  <si>
    <t>Hold workshop for family courts judges</t>
  </si>
  <si>
    <t>Hold training course for LAOs and DSOs staff</t>
  </si>
  <si>
    <t>MoJ will be responsible to nominate countries and delegates to enhance knowledge of best practices in legal aid, family mediation, and automation of the family courts system</t>
  </si>
  <si>
    <t>Automation of  litigation procedures to enhance the performance of  Legal Aid Offices (LAOs) and Dispute Settlement Offices (DSOs)</t>
  </si>
  <si>
    <t>MOJ/PIC
Informatique Company</t>
  </si>
  <si>
    <t>Project will be committed to print and distrbute brochures and manuals to Litigantes and Legal matrix stakeholders</t>
  </si>
  <si>
    <t xml:space="preserve">Project has committed to cover 7% of total expenses as a Finanicial supervation fees </t>
  </si>
  <si>
    <t>Project Manger has designated Operational Assistant - Administrator and Legal Researcher</t>
  </si>
  <si>
    <t>UNDP Facilities and Administration fees (7%)</t>
  </si>
  <si>
    <t>Indicators</t>
  </si>
  <si>
    <t>In colloperation along with National Center for Judicial studies, (2) Training courses will be hold for LAOs and DSOs employees, targeted participants were 120 Individuals</t>
  </si>
  <si>
    <t xml:space="preserve">SIDA Prgrame Coordinator </t>
  </si>
  <si>
    <t>Estimated Allocated Budget (LE)</t>
  </si>
  <si>
    <t>Project cost share regarding SIDA Programe Coordinator</t>
  </si>
  <si>
    <t>Conduct through MoJ/PMU Field mission</t>
  </si>
  <si>
    <t>Launching of new LAO</t>
  </si>
  <si>
    <t xml:space="preserve">(1) Workshop  will be hold for (60) Judges  of Family courts </t>
  </si>
  <si>
    <t>Form a committee comprising MOJ / PMU representatives to identify the courts where LAOs will be established in addition to the DSOs to be upgraded</t>
  </si>
  <si>
    <t>مشروع دعم مكاتب المساعده القانونيه وتطوير مكاتب التسويه داخل محاكم الأسره</t>
  </si>
  <si>
    <t>الهدف الرئيسى للمشروع</t>
  </si>
  <si>
    <t xml:space="preserve">تعزيز وتفعيل سبل التمكين القانونى للمرآه </t>
  </si>
  <si>
    <t>م</t>
  </si>
  <si>
    <t>الأنشطـــــــه المخــططه</t>
  </si>
  <si>
    <t>المؤشر</t>
  </si>
  <si>
    <t>الكود
المحاسبى</t>
  </si>
  <si>
    <t>الموازنه
 التقديريه ($)</t>
  </si>
  <si>
    <t>الجهه
 المنفذه</t>
  </si>
  <si>
    <t>ايضاحات</t>
  </si>
  <si>
    <t>النشاط (1): تعزيز الكفاءه التشغيليه والنزاهه والشفافيه داخل محاكم الأسره ونيابات الأسره</t>
  </si>
  <si>
    <t>(1/1)</t>
  </si>
  <si>
    <t>ميكنة الأجراءات لتطوير الأداء  داخل مكاتب المساعده القانونيه ومكاتب تسوية المنازعات الأسريه</t>
  </si>
  <si>
    <t>(1/1/1)</t>
  </si>
  <si>
    <t>استكمال تفعيل الربط الألكترونى بين نيابات الأسره ومكاتب المساعده القانونيه ومكاتب التسويه داخل محاكم الاسره</t>
  </si>
  <si>
    <t>نشر برامج الميكنه داخل
محاكم الأسره</t>
  </si>
  <si>
    <t>وزارة العدل
 / الوحده التنفيذيه/
مركز معلومات النيابه</t>
  </si>
  <si>
    <t>اتمام التعاقد مع شركة انفروماتيك ( المتبقى 470000 جنيه ) تفعيل نظم الميكنه فى محاكم اضافيه ( مدن القناه - الاسكندريه - الجيزه )</t>
  </si>
  <si>
    <t>(2/1/1)</t>
  </si>
  <si>
    <t>وزارة العدل
 / الوحده التنفيذيه للمشروع</t>
  </si>
  <si>
    <t>تفعيل الربط الألكترونى بين نيابات الأسره ومكاتب المساعده القانونيه ومكاتب التسويه من جهه وبنك ناصر من جهه اخرى لتسهيل صرف النفقات الخاصه بالمتقضيات داخل محاكم الأسره</t>
  </si>
  <si>
    <t>تفعيل بروتوكول التعاون
بين وزارة العدل 
وبنك ناصر الاجتماعى</t>
  </si>
  <si>
    <t>وزارة العدل 
 مركزمعلومات النيابه</t>
  </si>
  <si>
    <t>تفعيل الربط الألكترونى مع بنك ناصر لتسهيل صرف
النفقات من خلال تجهيز وحدة الاستعلام ببنك ناصر
وتوفير خط الربط بالتعاون مع مركزمعلومات النيابه</t>
  </si>
  <si>
    <t>(2/1)</t>
  </si>
  <si>
    <t>دعم بناءالقدرات للعاملين بالمنظومه القضائيه داخل محاكم الأسره</t>
  </si>
  <si>
    <t>(1/2/1)</t>
  </si>
  <si>
    <t xml:space="preserve">عقد ورش عمل للسادة قضاة محاكم الأسره </t>
  </si>
  <si>
    <t>عدد المتدربين</t>
  </si>
  <si>
    <t>(2/2/1)</t>
  </si>
  <si>
    <t>عقد دورات تدريبيه لموظفى مكاتب المساعده القانونيه ومكاتب تسوية المنازعات الأسريه</t>
  </si>
  <si>
    <t>(3/2/1)</t>
  </si>
  <si>
    <t>التوصيات</t>
  </si>
  <si>
    <t>تنظيم زيارات دراسيه للمعايشه الخارجيه فى مجال المساعده القانونيه</t>
  </si>
  <si>
    <t>تنظيم زياره خارجيه للاستفاده من التجارب الناجحه فى مجال تفعيل دورمكاتب المساعده القانونيه ودور الميكنه فى تطبيق مبدا العداله الناجزه</t>
  </si>
  <si>
    <t>اتعاب اداريه برنامج الأمم المتحده الأنمائى (7%)</t>
  </si>
  <si>
    <t>*UNDP</t>
  </si>
  <si>
    <t xml:space="preserve"> النشاط الثانى : تعميم انشاء مكاتب المساعده القانونيه وتطوير مكاتب تسوية المنازعات داخل محاكم الأسره</t>
  </si>
  <si>
    <t>(1/2)</t>
  </si>
  <si>
    <t>تعميم مكاتب  المساعده القانونيه وتطوير مكاتب تسوية المنازعات الأسريه</t>
  </si>
  <si>
    <t>(1/1/2)</t>
  </si>
  <si>
    <t>تقارير الماموريات</t>
  </si>
  <si>
    <t>زيارات دوريه بموافقة معالى المستشار مساعد وزير العدل 
لمعاينة وتحديد المحاكم ذات الاولويه لانشاء مكاتب
مساعده قانونيه فى ضوء احصائيات القضايا المنظوره داخل محاكم الأسره من خلال الاداره العامه للمحاكم المتخصصه</t>
  </si>
  <si>
    <t>(2/1/2)</t>
  </si>
  <si>
    <t>متابعة المكاتب</t>
  </si>
  <si>
    <t>(3/1/2)</t>
  </si>
  <si>
    <t>(2/2)</t>
  </si>
  <si>
    <t>رفع الوعى لدى المتقاضيين بدور مكاتب المساعده القانونيه ومكاتب تسوية المنازعات الأسريه</t>
  </si>
  <si>
    <t>(1/2/2)</t>
  </si>
  <si>
    <t>اعداد مطبوعات قانونيه وارشاديه لمكاتب المساعده القانونيه وتسوية المنازعات داخل محاكم الأسره</t>
  </si>
  <si>
    <t>المطبوعات الموزعه</t>
  </si>
  <si>
    <t xml:space="preserve"> النشاط الثالث : الوحده التنفيذيه للمشروع</t>
  </si>
  <si>
    <t>(1/3)</t>
  </si>
  <si>
    <t>وزارة العدل 
/ OUDA**</t>
  </si>
  <si>
    <t>تمديد عقود العاملين بالوحده التنفيذيه للمشروع طبقا للوائح المنظمه لتعيين الموظفين للوحده التنفيذيه للمعونه الانمائيه</t>
  </si>
  <si>
    <t>(2/3)</t>
  </si>
  <si>
    <t>المصروفات التشغيليه للمشروع</t>
  </si>
  <si>
    <t>الوحده التنفيذيه 
للمشروع</t>
  </si>
  <si>
    <t>الدعم اللوجستى لوحدة ادارة المشروع</t>
  </si>
  <si>
    <t>(3/3)</t>
  </si>
  <si>
    <t>(4/3)</t>
  </si>
  <si>
    <t>(5/3)</t>
  </si>
  <si>
    <t>الاشراف المالى للمشروع ( اتعاب الوحده التنفيذيه للمعونه الانمائيه OUDA )</t>
  </si>
  <si>
    <t>الاجراءات الماليه</t>
  </si>
  <si>
    <t>الوحده التنفيذيه للمشروع
OUDA</t>
  </si>
  <si>
    <t>الاشراف الكامل من وزارة التعاون الدولى</t>
  </si>
  <si>
    <t>حصة المشروع فى بعض المصروفات المتعلقه ببرنامج تمكين المرأه الممول
من سفارة السويد SIDA Programe</t>
  </si>
  <si>
    <t>التوصيات للجنة التقييم</t>
  </si>
  <si>
    <t>***SIDA 
Programe</t>
  </si>
  <si>
    <t>الأجمـــــــــالى الـــــعــام</t>
  </si>
  <si>
    <t xml:space="preserve">*UNDP =  برنامج الامم المتحده الانمائى  </t>
  </si>
  <si>
    <t xml:space="preserve">** OUDA = الوحده التنفيذيه للمعونه الانمائيه التابعه لوزارة التعاون الدولى والمسئوله عن اجراءات الصرف على انشطة المشروع </t>
  </si>
  <si>
    <t xml:space="preserve">***SIDA Programe = برنامج تمكين المرأه الممول من سفارة السويد </t>
  </si>
  <si>
    <t xml:space="preserve"> القاضيه</t>
  </si>
  <si>
    <t>معالى المستشار</t>
  </si>
  <si>
    <t>جيهان البطوطى</t>
  </si>
  <si>
    <t>احمد خيرى</t>
  </si>
  <si>
    <t>مدير ادارة مكاتب المساعده القانونيه</t>
  </si>
  <si>
    <t>مساعد الوزير لشئون المحاكم المتخصصه</t>
  </si>
  <si>
    <t>خطة العمل خلال عام ( يناير - اغسطس 2018 )</t>
  </si>
  <si>
    <t xml:space="preserve">عقد عدد (1) ورشة عمل للسادة قضاة الأسره
</t>
  </si>
  <si>
    <t>عقد عدد (2) دوره تدريبيه سنويا لموظفى مكاتب المساعده
ومكاتب تسوية المنازعات الآسريه</t>
  </si>
  <si>
    <t>إجمالى موازنةالنشاط الأول</t>
  </si>
  <si>
    <t xml:space="preserve">زيارات دوريه لمتابعة مكاتب التسويه
</t>
  </si>
  <si>
    <t>انشاء عدد (2) مكاتب مساعده فى المحافظات ( سوهاج - مركز سجولتا )  - الجيزه</t>
  </si>
  <si>
    <t>إجمالى موازنة النشاط الثانى</t>
  </si>
  <si>
    <t xml:space="preserve">طباعة بروشورات ولافتات لمكاتب المساعده القانونيه
</t>
  </si>
  <si>
    <t>المشاركة فى تغطية راتب المنسق العام للبرنامج السويدى في مصر</t>
  </si>
  <si>
    <r>
      <rPr>
        <b/>
        <sz val="16"/>
        <color indexed="8"/>
        <rFont val="BatangChe"/>
        <family val="3"/>
      </rPr>
      <t>إجمالى</t>
    </r>
    <r>
      <rPr>
        <b/>
        <sz val="18"/>
        <color indexed="8"/>
        <rFont val="BatangChe"/>
        <family val="3"/>
      </rPr>
      <t xml:space="preserve"> موازنةالنشاط الثالث</t>
    </r>
  </si>
  <si>
    <t>تأثيث وتجهيز عدد (2) مكاتب مساعده قانونيه داخل محاكم الأسره</t>
  </si>
  <si>
    <t>تطوير مكاتب تسوية منازعات داخل محاكم الأسره</t>
  </si>
  <si>
    <t>الوحده التنفيذبه للمشروع ( مدير للمشروع بدون اجر  - مساعد تنفيذى - ادارى - باحث قانونى  )</t>
  </si>
  <si>
    <t>زيارات دوريه لتحديد المحاكم التى تحتاج لأنشاء مكاتب قانونيه وتطوير مكتب تسوية المنازعات الأسريه  ومتابعة نشر نظم الميكنه داخل المحاكم</t>
  </si>
  <si>
    <t>الموازنه 
بالجنيه 
المصرى</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</si>
</sst>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C09]#,##0"/>
  </numFmts>
  <fonts count="98">
    <font>
      <sz val="11"/>
      <color theme="1"/>
      <name val="Calibri"/>
      <family val="2"/>
    </font>
    <font>
      <sz val="11"/>
      <color indexed="8"/>
      <name val="Calibri"/>
      <family val="2"/>
    </font>
    <font>
      <b/>
      <u val="single"/>
      <sz val="18"/>
      <name val="BatangChe"/>
      <family val="3"/>
    </font>
    <font>
      <b/>
      <sz val="14"/>
      <name val="BatangChe"/>
      <family val="3"/>
    </font>
    <font>
      <b/>
      <sz val="16"/>
      <color indexed="8"/>
      <name val="BatangChe"/>
      <family val="3"/>
    </font>
    <font>
      <b/>
      <sz val="18"/>
      <color indexed="8"/>
      <name val="BatangChe"/>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i/>
      <sz val="12"/>
      <color indexed="8"/>
      <name val="Calibri"/>
      <family val="2"/>
    </font>
    <font>
      <i/>
      <sz val="14"/>
      <color indexed="8"/>
      <name val="Calibri"/>
      <family val="2"/>
    </font>
    <font>
      <b/>
      <i/>
      <sz val="12"/>
      <color indexed="8"/>
      <name val="Times New Roman"/>
      <family val="1"/>
    </font>
    <font>
      <i/>
      <sz val="11"/>
      <color indexed="8"/>
      <name val="Calibri"/>
      <family val="2"/>
    </font>
    <font>
      <i/>
      <u val="single"/>
      <sz val="18"/>
      <color indexed="8"/>
      <name val="Algerian"/>
      <family val="5"/>
    </font>
    <font>
      <b/>
      <i/>
      <sz val="12"/>
      <color indexed="8"/>
      <name val="Segoe UI Semibold"/>
      <family val="2"/>
    </font>
    <font>
      <b/>
      <sz val="12"/>
      <color indexed="8"/>
      <name val="Baskerville Old Face"/>
      <family val="1"/>
    </font>
    <font>
      <b/>
      <i/>
      <u val="single"/>
      <sz val="12"/>
      <color indexed="8"/>
      <name val="Calibri"/>
      <family val="2"/>
    </font>
    <font>
      <b/>
      <i/>
      <u val="single"/>
      <sz val="11"/>
      <color indexed="8"/>
      <name val="Calibri"/>
      <family val="2"/>
    </font>
    <font>
      <b/>
      <i/>
      <u val="single"/>
      <sz val="18"/>
      <color indexed="8"/>
      <name val="BatangChe"/>
      <family val="3"/>
    </font>
    <font>
      <b/>
      <i/>
      <u val="single"/>
      <sz val="18"/>
      <color indexed="8"/>
      <name val="Calibri"/>
      <family val="2"/>
    </font>
    <font>
      <sz val="11"/>
      <color indexed="8"/>
      <name val="BatangChe"/>
      <family val="3"/>
    </font>
    <font>
      <sz val="16"/>
      <color indexed="8"/>
      <name val="BatangChe"/>
      <family val="3"/>
    </font>
    <font>
      <sz val="14"/>
      <color indexed="8"/>
      <name val="Calibri"/>
      <family val="2"/>
    </font>
    <font>
      <sz val="14"/>
      <color indexed="8"/>
      <name val="BatangChe"/>
      <family val="3"/>
    </font>
    <font>
      <b/>
      <sz val="14"/>
      <color indexed="8"/>
      <name val="AdvertisingExtraBold"/>
      <family val="0"/>
    </font>
    <font>
      <b/>
      <sz val="14"/>
      <color indexed="59"/>
      <name val="AdvertisingExtraBold"/>
      <family val="0"/>
    </font>
    <font>
      <b/>
      <i/>
      <u val="single"/>
      <sz val="18"/>
      <color indexed="8"/>
      <name val="AdvertisingExtraBold"/>
      <family val="0"/>
    </font>
    <font>
      <i/>
      <sz val="16"/>
      <color indexed="8"/>
      <name val="Andalus"/>
      <family val="1"/>
    </font>
    <font>
      <b/>
      <i/>
      <sz val="16"/>
      <color indexed="8"/>
      <name val="Aharoni"/>
      <family val="0"/>
    </font>
    <font>
      <sz val="11"/>
      <color indexed="8"/>
      <name val="AdvertisingLight"/>
      <family val="0"/>
    </font>
    <font>
      <i/>
      <u val="single"/>
      <sz val="16"/>
      <color indexed="8"/>
      <name val="Aparajita"/>
      <family val="2"/>
    </font>
    <font>
      <b/>
      <sz val="14"/>
      <color indexed="8"/>
      <name val="Calibri"/>
      <family val="2"/>
    </font>
    <font>
      <sz val="11"/>
      <color indexed="8"/>
      <name val="Cambria"/>
      <family val="1"/>
    </font>
    <font>
      <b/>
      <sz val="11"/>
      <color indexed="8"/>
      <name val="Cambria"/>
      <family val="1"/>
    </font>
    <font>
      <i/>
      <sz val="16"/>
      <color indexed="8"/>
      <name val="Cambria"/>
      <family val="1"/>
    </font>
    <font>
      <b/>
      <i/>
      <sz val="10"/>
      <color indexed="8"/>
      <name val="Calibri"/>
      <family val="2"/>
    </font>
    <font>
      <b/>
      <sz val="14"/>
      <color indexed="8"/>
      <name val="BatangChe"/>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i/>
      <sz val="12"/>
      <color theme="1"/>
      <name val="Calibri"/>
      <family val="2"/>
    </font>
    <font>
      <i/>
      <sz val="14"/>
      <color theme="1"/>
      <name val="Calibri"/>
      <family val="2"/>
    </font>
    <font>
      <b/>
      <i/>
      <sz val="12"/>
      <color theme="1"/>
      <name val="Times New Roman"/>
      <family val="1"/>
    </font>
    <font>
      <i/>
      <sz val="11"/>
      <color theme="1"/>
      <name val="Calibri"/>
      <family val="2"/>
    </font>
    <font>
      <i/>
      <u val="single"/>
      <sz val="18"/>
      <color theme="1"/>
      <name val="Algerian"/>
      <family val="5"/>
    </font>
    <font>
      <b/>
      <i/>
      <sz val="12"/>
      <color theme="1"/>
      <name val="Segoe UI Semibold"/>
      <family val="2"/>
    </font>
    <font>
      <b/>
      <sz val="12"/>
      <color theme="1"/>
      <name val="Baskerville Old Face"/>
      <family val="1"/>
    </font>
    <font>
      <b/>
      <i/>
      <u val="single"/>
      <sz val="12"/>
      <color theme="1"/>
      <name val="Calibri"/>
      <family val="2"/>
    </font>
    <font>
      <b/>
      <i/>
      <u val="single"/>
      <sz val="11"/>
      <color theme="1"/>
      <name val="Calibri"/>
      <family val="2"/>
    </font>
    <font>
      <b/>
      <i/>
      <u val="single"/>
      <sz val="18"/>
      <color theme="1"/>
      <name val="BatangChe"/>
      <family val="3"/>
    </font>
    <font>
      <b/>
      <i/>
      <u val="single"/>
      <sz val="18"/>
      <color theme="1"/>
      <name val="Calibri"/>
      <family val="2"/>
    </font>
    <font>
      <sz val="11"/>
      <color theme="1"/>
      <name val="BatangChe"/>
      <family val="3"/>
    </font>
    <font>
      <sz val="16"/>
      <color theme="1"/>
      <name val="BatangChe"/>
      <family val="3"/>
    </font>
    <font>
      <b/>
      <sz val="16"/>
      <color theme="1"/>
      <name val="BatangChe"/>
      <family val="3"/>
    </font>
    <font>
      <sz val="14"/>
      <color theme="1"/>
      <name val="Calibri"/>
      <family val="2"/>
    </font>
    <font>
      <sz val="14"/>
      <color theme="1"/>
      <name val="BatangChe"/>
      <family val="3"/>
    </font>
    <font>
      <b/>
      <sz val="18"/>
      <color theme="1"/>
      <name val="BatangChe"/>
      <family val="3"/>
    </font>
    <font>
      <b/>
      <sz val="14"/>
      <color theme="1"/>
      <name val="AdvertisingExtraBold"/>
      <family val="0"/>
    </font>
    <font>
      <b/>
      <sz val="14"/>
      <color theme="2" tint="-0.8999800086021423"/>
      <name val="AdvertisingExtraBold"/>
      <family val="0"/>
    </font>
    <font>
      <b/>
      <i/>
      <u val="single"/>
      <sz val="18"/>
      <color theme="1"/>
      <name val="AdvertisingExtraBold"/>
      <family val="0"/>
    </font>
    <font>
      <i/>
      <sz val="16"/>
      <color theme="1"/>
      <name val="Andalus"/>
      <family val="1"/>
    </font>
    <font>
      <b/>
      <i/>
      <sz val="16"/>
      <color theme="1"/>
      <name val="Aharoni"/>
      <family val="0"/>
    </font>
    <font>
      <sz val="11"/>
      <color theme="1"/>
      <name val="AdvertisingLight"/>
      <family val="0"/>
    </font>
    <font>
      <i/>
      <u val="single"/>
      <sz val="16"/>
      <color theme="1"/>
      <name val="Aparajita"/>
      <family val="2"/>
    </font>
    <font>
      <b/>
      <sz val="14"/>
      <color theme="1"/>
      <name val="Calibri"/>
      <family val="2"/>
    </font>
    <font>
      <sz val="11"/>
      <color theme="1"/>
      <name val="Cambria"/>
      <family val="1"/>
    </font>
    <font>
      <b/>
      <sz val="11"/>
      <color theme="1"/>
      <name val="Cambria"/>
      <family val="1"/>
    </font>
    <font>
      <i/>
      <sz val="16"/>
      <color theme="1"/>
      <name val="Cambria"/>
      <family val="1"/>
    </font>
    <font>
      <b/>
      <i/>
      <sz val="10"/>
      <color theme="1"/>
      <name val="Calibri"/>
      <family val="2"/>
    </font>
    <font>
      <b/>
      <sz val="14"/>
      <color theme="1"/>
      <name val="BatangChe"/>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tint="-0.3499799966812134"/>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9">
    <xf numFmtId="0" fontId="0" fillId="0" borderId="0" xfId="0" applyFont="1" applyAlignment="1">
      <alignment/>
    </xf>
    <xf numFmtId="0" fontId="0" fillId="0" borderId="10" xfId="0" applyBorder="1" applyAlignment="1">
      <alignment/>
    </xf>
    <xf numFmtId="0" fontId="67" fillId="0" borderId="0" xfId="0" applyFont="1" applyAlignment="1">
      <alignment/>
    </xf>
    <xf numFmtId="0" fontId="0" fillId="0" borderId="10" xfId="0" applyBorder="1" applyAlignment="1">
      <alignment horizontal="right"/>
    </xf>
    <xf numFmtId="0" fontId="0" fillId="0" borderId="10" xfId="0" applyBorder="1" applyAlignment="1">
      <alignment horizontal="justify" vertical="center"/>
    </xf>
    <xf numFmtId="0" fontId="68" fillId="0" borderId="0" xfId="0" applyFont="1" applyAlignment="1">
      <alignment/>
    </xf>
    <xf numFmtId="0" fontId="69" fillId="0" borderId="0" xfId="0" applyFont="1" applyAlignment="1">
      <alignment/>
    </xf>
    <xf numFmtId="0" fontId="70" fillId="33" borderId="10" xfId="0" applyFont="1" applyFill="1" applyBorder="1" applyAlignment="1">
      <alignment/>
    </xf>
    <xf numFmtId="0" fontId="68" fillId="33" borderId="10" xfId="0" applyFont="1" applyFill="1" applyBorder="1" applyAlignment="1">
      <alignment/>
    </xf>
    <xf numFmtId="0" fontId="68" fillId="18" borderId="11" xfId="0" applyFont="1" applyFill="1" applyBorder="1" applyAlignment="1">
      <alignment/>
    </xf>
    <xf numFmtId="0" fontId="68" fillId="18" borderId="12" xfId="0" applyFont="1" applyFill="1" applyBorder="1" applyAlignment="1">
      <alignment/>
    </xf>
    <xf numFmtId="0" fontId="68" fillId="18" borderId="13" xfId="0" applyFont="1" applyFill="1" applyBorder="1" applyAlignment="1">
      <alignment/>
    </xf>
    <xf numFmtId="0" fontId="0" fillId="16" borderId="10" xfId="0" applyFill="1" applyBorder="1" applyAlignment="1">
      <alignment/>
    </xf>
    <xf numFmtId="0" fontId="67" fillId="16" borderId="10" xfId="0" applyFont="1" applyFill="1" applyBorder="1" applyAlignment="1">
      <alignment/>
    </xf>
    <xf numFmtId="0" fontId="71" fillId="19" borderId="10" xfId="0" applyFont="1" applyFill="1" applyBorder="1" applyAlignment="1">
      <alignment/>
    </xf>
    <xf numFmtId="0" fontId="72" fillId="0" borderId="0" xfId="0" applyFont="1" applyAlignment="1">
      <alignment/>
    </xf>
    <xf numFmtId="0" fontId="73" fillId="18" borderId="10" xfId="0" applyFont="1" applyFill="1" applyBorder="1" applyAlignment="1">
      <alignment/>
    </xf>
    <xf numFmtId="0" fontId="66" fillId="0" borderId="10" xfId="0" applyFont="1" applyBorder="1" applyAlignment="1">
      <alignment/>
    </xf>
    <xf numFmtId="0" fontId="74" fillId="34" borderId="10" xfId="0" applyFont="1" applyFill="1" applyBorder="1" applyAlignment="1">
      <alignment/>
    </xf>
    <xf numFmtId="0" fontId="74" fillId="34" borderId="10" xfId="0" applyFont="1" applyFill="1" applyBorder="1" applyAlignment="1">
      <alignment wrapText="1"/>
    </xf>
    <xf numFmtId="0" fontId="69" fillId="9" borderId="11" xfId="0" applyFont="1" applyFill="1" applyBorder="1" applyAlignment="1">
      <alignment horizontal="left"/>
    </xf>
    <xf numFmtId="0" fontId="69" fillId="9" borderId="12" xfId="0" applyFont="1" applyFill="1" applyBorder="1" applyAlignment="1">
      <alignment horizontal="left"/>
    </xf>
    <xf numFmtId="0" fontId="69" fillId="9" borderId="10" xfId="0" applyFont="1" applyFill="1" applyBorder="1" applyAlignment="1">
      <alignment horizontal="left"/>
    </xf>
    <xf numFmtId="0" fontId="0" fillId="35" borderId="10" xfId="0" applyFill="1" applyBorder="1" applyAlignment="1">
      <alignment/>
    </xf>
    <xf numFmtId="0" fontId="0" fillId="0" borderId="10" xfId="0" applyBorder="1" applyAlignment="1">
      <alignment horizontal="right" vertical="top"/>
    </xf>
    <xf numFmtId="0" fontId="71" fillId="12" borderId="10" xfId="0" applyFont="1" applyFill="1" applyBorder="1" applyAlignment="1">
      <alignment/>
    </xf>
    <xf numFmtId="0" fontId="0" fillId="0" borderId="10" xfId="0" applyBorder="1" applyAlignment="1">
      <alignment horizontal="justify" vertical="top"/>
    </xf>
    <xf numFmtId="0" fontId="0" fillId="0" borderId="10" xfId="0" applyBorder="1" applyAlignment="1">
      <alignment vertical="top"/>
    </xf>
    <xf numFmtId="3" fontId="0" fillId="0" borderId="10" xfId="0" applyNumberFormat="1" applyBorder="1" applyAlignment="1">
      <alignment vertical="top"/>
    </xf>
    <xf numFmtId="0" fontId="0" fillId="35" borderId="10" xfId="0" applyFill="1" applyBorder="1" applyAlignment="1">
      <alignment vertical="top"/>
    </xf>
    <xf numFmtId="0" fontId="67" fillId="16" borderId="10" xfId="0" applyFont="1" applyFill="1" applyBorder="1" applyAlignment="1">
      <alignment vertical="top"/>
    </xf>
    <xf numFmtId="0" fontId="0" fillId="16" borderId="10" xfId="0" applyFill="1" applyBorder="1" applyAlignment="1">
      <alignment vertical="top"/>
    </xf>
    <xf numFmtId="0" fontId="68" fillId="18" borderId="11" xfId="0" applyFont="1" applyFill="1" applyBorder="1" applyAlignment="1">
      <alignment vertical="top"/>
    </xf>
    <xf numFmtId="0" fontId="68" fillId="18" borderId="12" xfId="0" applyFont="1" applyFill="1" applyBorder="1" applyAlignment="1">
      <alignment vertical="top"/>
    </xf>
    <xf numFmtId="0" fontId="68" fillId="19" borderId="11" xfId="0" applyFont="1" applyFill="1" applyBorder="1" applyAlignment="1">
      <alignment vertical="top"/>
    </xf>
    <xf numFmtId="0" fontId="71" fillId="19" borderId="10" xfId="0" applyFont="1" applyFill="1" applyBorder="1" applyAlignment="1">
      <alignment vertical="top"/>
    </xf>
    <xf numFmtId="3" fontId="71" fillId="19" borderId="10" xfId="0" applyNumberFormat="1" applyFont="1" applyFill="1" applyBorder="1" applyAlignment="1">
      <alignment vertical="top"/>
    </xf>
    <xf numFmtId="49" fontId="0" fillId="0" borderId="0" xfId="0" applyNumberFormat="1" applyAlignment="1">
      <alignment horizontal="center"/>
    </xf>
    <xf numFmtId="0" fontId="0" fillId="0" borderId="10" xfId="0" applyBorder="1" applyAlignment="1">
      <alignment vertical="top" wrapText="1"/>
    </xf>
    <xf numFmtId="0" fontId="75" fillId="18" borderId="11" xfId="0" applyFont="1" applyFill="1" applyBorder="1" applyAlignment="1">
      <alignment/>
    </xf>
    <xf numFmtId="0" fontId="76" fillId="18" borderId="10" xfId="0" applyFont="1" applyFill="1" applyBorder="1" applyAlignment="1">
      <alignment/>
    </xf>
    <xf numFmtId="3" fontId="76" fillId="18" borderId="10" xfId="0" applyNumberFormat="1" applyFont="1" applyFill="1" applyBorder="1" applyAlignment="1">
      <alignment/>
    </xf>
    <xf numFmtId="0" fontId="0" fillId="0" borderId="0" xfId="0" applyAlignment="1">
      <alignment horizontal="center"/>
    </xf>
    <xf numFmtId="0" fontId="74" fillId="34" borderId="11" xfId="0" applyFont="1" applyFill="1" applyBorder="1" applyAlignment="1">
      <alignment wrapText="1"/>
    </xf>
    <xf numFmtId="0" fontId="68" fillId="33" borderId="11" xfId="0" applyFont="1" applyFill="1" applyBorder="1" applyAlignment="1">
      <alignment/>
    </xf>
    <xf numFmtId="0" fontId="0" fillId="0" borderId="14" xfId="0" applyBorder="1" applyAlignment="1">
      <alignment/>
    </xf>
    <xf numFmtId="0" fontId="77" fillId="2" borderId="0" xfId="0" applyFont="1" applyFill="1" applyAlignment="1">
      <alignment horizontal="right"/>
    </xf>
    <xf numFmtId="0" fontId="78" fillId="2" borderId="0" xfId="0" applyFont="1" applyFill="1" applyAlignment="1">
      <alignment horizontal="right"/>
    </xf>
    <xf numFmtId="0" fontId="0" fillId="2" borderId="0" xfId="0" applyFill="1" applyAlignment="1">
      <alignment/>
    </xf>
    <xf numFmtId="3" fontId="0" fillId="2" borderId="0" xfId="0" applyNumberFormat="1" applyFill="1" applyAlignment="1">
      <alignment/>
    </xf>
    <xf numFmtId="0" fontId="79" fillId="0" borderId="0" xfId="0" applyFont="1" applyAlignment="1">
      <alignment horizontal="right"/>
    </xf>
    <xf numFmtId="3" fontId="0" fillId="0" borderId="0" xfId="0" applyNumberFormat="1" applyAlignment="1">
      <alignment/>
    </xf>
    <xf numFmtId="0" fontId="77" fillId="19" borderId="0" xfId="0" applyFont="1" applyFill="1" applyAlignment="1">
      <alignment/>
    </xf>
    <xf numFmtId="0" fontId="80" fillId="19" borderId="0" xfId="0" applyFont="1" applyFill="1" applyAlignment="1">
      <alignment/>
    </xf>
    <xf numFmtId="0" fontId="0" fillId="19" borderId="0" xfId="0" applyFill="1" applyAlignment="1">
      <alignment/>
    </xf>
    <xf numFmtId="0" fontId="0" fillId="19" borderId="0" xfId="0" applyFill="1" applyAlignment="1">
      <alignment horizontal="center"/>
    </xf>
    <xf numFmtId="0" fontId="81" fillId="16" borderId="11" xfId="0" applyFont="1" applyFill="1" applyBorder="1" applyAlignment="1">
      <alignment/>
    </xf>
    <xf numFmtId="0" fontId="81" fillId="16" borderId="12" xfId="0" applyFont="1" applyFill="1" applyBorder="1" applyAlignment="1">
      <alignment/>
    </xf>
    <xf numFmtId="3" fontId="81" fillId="16" borderId="12" xfId="0" applyNumberFormat="1" applyFont="1" applyFill="1" applyBorder="1" applyAlignment="1">
      <alignment/>
    </xf>
    <xf numFmtId="0" fontId="81" fillId="16" borderId="13" xfId="0" applyFont="1" applyFill="1" applyBorder="1" applyAlignment="1">
      <alignment/>
    </xf>
    <xf numFmtId="0" fontId="82" fillId="0" borderId="10" xfId="0" applyFont="1" applyBorder="1" applyAlignment="1">
      <alignment horizontal="center"/>
    </xf>
    <xf numFmtId="0" fontId="2" fillId="0" borderId="10" xfId="0" applyFont="1" applyBorder="1" applyAlignment="1">
      <alignment horizontal="right" vertical="center" wrapText="1"/>
    </xf>
    <xf numFmtId="0" fontId="82" fillId="0" borderId="10" xfId="0" applyFont="1" applyBorder="1" applyAlignment="1">
      <alignment/>
    </xf>
    <xf numFmtId="3" fontId="82" fillId="0" borderId="10" xfId="0" applyNumberFormat="1" applyFont="1" applyBorder="1" applyAlignment="1">
      <alignment/>
    </xf>
    <xf numFmtId="0" fontId="3" fillId="36" borderId="10" xfId="0" applyFont="1" applyFill="1" applyBorder="1" applyAlignment="1">
      <alignment horizontal="right" vertical="center" wrapText="1"/>
    </xf>
    <xf numFmtId="0" fontId="82" fillId="0" borderId="10" xfId="0" applyFont="1" applyBorder="1" applyAlignment="1">
      <alignment wrapText="1"/>
    </xf>
    <xf numFmtId="0" fontId="82" fillId="36" borderId="10" xfId="0" applyFont="1" applyFill="1" applyBorder="1" applyAlignment="1">
      <alignment wrapText="1"/>
    </xf>
    <xf numFmtId="0" fontId="3" fillId="0" borderId="10" xfId="0" applyFont="1" applyBorder="1" applyAlignment="1">
      <alignment horizontal="right" vertical="center" wrapText="1"/>
    </xf>
    <xf numFmtId="0" fontId="82" fillId="36" borderId="10" xfId="0" applyFont="1" applyFill="1" applyBorder="1" applyAlignment="1">
      <alignment vertical="top" wrapText="1"/>
    </xf>
    <xf numFmtId="0" fontId="82" fillId="37" borderId="10" xfId="0" applyFont="1" applyFill="1" applyBorder="1" applyAlignment="1">
      <alignment horizontal="center"/>
    </xf>
    <xf numFmtId="0" fontId="83" fillId="37" borderId="10" xfId="0" applyFont="1" applyFill="1" applyBorder="1" applyAlignment="1">
      <alignment horizontal="right"/>
    </xf>
    <xf numFmtId="0" fontId="82" fillId="37" borderId="10" xfId="0" applyFont="1" applyFill="1" applyBorder="1" applyAlignment="1">
      <alignment/>
    </xf>
    <xf numFmtId="3" fontId="82" fillId="37" borderId="10" xfId="0" applyNumberFormat="1" applyFont="1" applyFill="1" applyBorder="1" applyAlignment="1">
      <alignment/>
    </xf>
    <xf numFmtId="0" fontId="82" fillId="36" borderId="10" xfId="0" applyFont="1" applyFill="1" applyBorder="1" applyAlignment="1">
      <alignment horizontal="center"/>
    </xf>
    <xf numFmtId="0" fontId="82" fillId="36" borderId="10" xfId="0" applyFont="1" applyFill="1" applyBorder="1" applyAlignment="1">
      <alignment/>
    </xf>
    <xf numFmtId="3" fontId="82" fillId="36" borderId="10" xfId="0" applyNumberFormat="1" applyFont="1" applyFill="1" applyBorder="1" applyAlignment="1">
      <alignment/>
    </xf>
    <xf numFmtId="0" fontId="0" fillId="36" borderId="0" xfId="0" applyFill="1" applyAlignment="1">
      <alignment/>
    </xf>
    <xf numFmtId="0" fontId="82" fillId="38" borderId="10" xfId="0" applyFont="1" applyFill="1" applyBorder="1" applyAlignment="1">
      <alignment horizontal="center"/>
    </xf>
    <xf numFmtId="0" fontId="84" fillId="38" borderId="10" xfId="0" applyFont="1" applyFill="1" applyBorder="1" applyAlignment="1">
      <alignment horizontal="right"/>
    </xf>
    <xf numFmtId="0" fontId="82" fillId="38" borderId="10" xfId="0" applyFont="1" applyFill="1" applyBorder="1" applyAlignment="1">
      <alignment/>
    </xf>
    <xf numFmtId="3" fontId="82" fillId="38" borderId="10" xfId="0" applyNumberFormat="1" applyFont="1" applyFill="1" applyBorder="1" applyAlignment="1">
      <alignment/>
    </xf>
    <xf numFmtId="0" fontId="82" fillId="9" borderId="10" xfId="0" applyFont="1" applyFill="1" applyBorder="1" applyAlignment="1">
      <alignment horizontal="center"/>
    </xf>
    <xf numFmtId="0" fontId="83" fillId="9" borderId="10" xfId="0" applyFont="1" applyFill="1" applyBorder="1" applyAlignment="1">
      <alignment horizontal="right"/>
    </xf>
    <xf numFmtId="0" fontId="82" fillId="9" borderId="10" xfId="0" applyFont="1" applyFill="1" applyBorder="1" applyAlignment="1">
      <alignment/>
    </xf>
    <xf numFmtId="3" fontId="82" fillId="9" borderId="10" xfId="0" applyNumberFormat="1" applyFont="1" applyFill="1" applyBorder="1" applyAlignment="1">
      <alignment/>
    </xf>
    <xf numFmtId="0" fontId="0" fillId="9" borderId="0" xfId="0" applyFill="1" applyAlignment="1">
      <alignment/>
    </xf>
    <xf numFmtId="0" fontId="82" fillId="0" borderId="10" xfId="0" applyFont="1" applyBorder="1" applyAlignment="1">
      <alignment horizontal="right" vertical="center" wrapText="1"/>
    </xf>
    <xf numFmtId="0" fontId="3" fillId="15" borderId="10" xfId="0" applyFont="1" applyFill="1" applyBorder="1" applyAlignment="1">
      <alignment horizontal="right" vertical="center" wrapText="1"/>
    </xf>
    <xf numFmtId="0" fontId="82" fillId="15" borderId="10" xfId="0" applyFont="1" applyFill="1" applyBorder="1" applyAlignment="1">
      <alignment/>
    </xf>
    <xf numFmtId="3" fontId="82" fillId="15" borderId="10" xfId="0" applyNumberFormat="1" applyFont="1" applyFill="1" applyBorder="1" applyAlignment="1">
      <alignment/>
    </xf>
    <xf numFmtId="0" fontId="82" fillId="0" borderId="10" xfId="0" applyFont="1" applyBorder="1" applyAlignment="1">
      <alignment horizontal="center" wrapText="1"/>
    </xf>
    <xf numFmtId="0" fontId="85" fillId="13" borderId="10" xfId="0" applyFont="1" applyFill="1" applyBorder="1" applyAlignment="1">
      <alignment horizontal="center"/>
    </xf>
    <xf numFmtId="0" fontId="86" fillId="13" borderId="10" xfId="35" applyFont="1" applyFill="1" applyBorder="1" applyAlignment="1">
      <alignment horizontal="right" vertical="center"/>
    </xf>
    <xf numFmtId="0" fontId="85" fillId="13" borderId="10" xfId="0" applyFont="1" applyFill="1" applyBorder="1" applyAlignment="1">
      <alignment/>
    </xf>
    <xf numFmtId="3" fontId="87" fillId="13" borderId="10" xfId="0" applyNumberFormat="1" applyFont="1" applyFill="1" applyBorder="1" applyAlignment="1">
      <alignment/>
    </xf>
    <xf numFmtId="3" fontId="85" fillId="13" borderId="10" xfId="0" applyNumberFormat="1" applyFont="1" applyFill="1" applyBorder="1" applyAlignment="1">
      <alignment/>
    </xf>
    <xf numFmtId="0" fontId="88" fillId="0" borderId="0" xfId="0" applyFont="1" applyAlignment="1">
      <alignment horizontal="right"/>
    </xf>
    <xf numFmtId="0" fontId="89" fillId="0" borderId="0" xfId="0" applyFont="1" applyAlignment="1">
      <alignment/>
    </xf>
    <xf numFmtId="0" fontId="90" fillId="4" borderId="0" xfId="0" applyFont="1" applyFill="1" applyAlignment="1">
      <alignment/>
    </xf>
    <xf numFmtId="0" fontId="89" fillId="0" borderId="0" xfId="0" applyFont="1" applyAlignment="1">
      <alignment horizontal="center"/>
    </xf>
    <xf numFmtId="0" fontId="91" fillId="0" borderId="0" xfId="0" applyFont="1" applyAlignment="1">
      <alignment/>
    </xf>
    <xf numFmtId="3" fontId="89" fillId="0" borderId="0" xfId="0" applyNumberFormat="1" applyFont="1" applyAlignment="1">
      <alignment/>
    </xf>
    <xf numFmtId="0" fontId="79" fillId="0" borderId="0" xfId="0" applyFont="1" applyAlignment="1">
      <alignment horizontal="right" vertical="center"/>
    </xf>
    <xf numFmtId="0" fontId="5" fillId="38" borderId="10" xfId="0" applyFont="1" applyFill="1" applyBorder="1" applyAlignment="1">
      <alignment horizontal="right"/>
    </xf>
    <xf numFmtId="3" fontId="88" fillId="0" borderId="0" xfId="0" applyNumberFormat="1" applyFont="1" applyAlignment="1">
      <alignment horizontal="right"/>
    </xf>
    <xf numFmtId="0" fontId="92" fillId="0" borderId="0" xfId="0" applyFont="1" applyAlignment="1">
      <alignment/>
    </xf>
    <xf numFmtId="0" fontId="93" fillId="0" borderId="0" xfId="0" applyFont="1" applyAlignment="1">
      <alignment/>
    </xf>
    <xf numFmtId="0" fontId="94" fillId="9" borderId="10" xfId="0" applyFont="1" applyFill="1" applyBorder="1" applyAlignment="1">
      <alignment/>
    </xf>
    <xf numFmtId="0" fontId="95" fillId="0" borderId="0" xfId="0" applyFont="1" applyAlignment="1">
      <alignment/>
    </xf>
    <xf numFmtId="0" fontId="74" fillId="34" borderId="11" xfId="0" applyFont="1" applyFill="1" applyBorder="1" applyAlignment="1">
      <alignment horizontal="center" wrapText="1"/>
    </xf>
    <xf numFmtId="0" fontId="74" fillId="34" borderId="12" xfId="0" applyFont="1" applyFill="1" applyBorder="1" applyAlignment="1">
      <alignment horizontal="center" wrapText="1"/>
    </xf>
    <xf numFmtId="0" fontId="74" fillId="34" borderId="13" xfId="0" applyFont="1" applyFill="1" applyBorder="1" applyAlignment="1">
      <alignment horizontal="center" wrapText="1"/>
    </xf>
    <xf numFmtId="3" fontId="96" fillId="36" borderId="15" xfId="0" applyNumberFormat="1" applyFont="1" applyFill="1" applyBorder="1" applyAlignment="1">
      <alignment horizontal="justify" vertical="center"/>
    </xf>
    <xf numFmtId="3" fontId="96" fillId="36" borderId="16" xfId="0" applyNumberFormat="1" applyFont="1" applyFill="1" applyBorder="1" applyAlignment="1">
      <alignment horizontal="justify" vertical="center"/>
    </xf>
    <xf numFmtId="3" fontId="96" fillId="36" borderId="17" xfId="0" applyNumberFormat="1" applyFont="1" applyFill="1" applyBorder="1" applyAlignment="1">
      <alignment horizontal="justify" vertical="center"/>
    </xf>
    <xf numFmtId="0" fontId="81" fillId="16" borderId="11" xfId="0" applyFont="1" applyFill="1" applyBorder="1" applyAlignment="1">
      <alignment horizontal="right"/>
    </xf>
    <xf numFmtId="0" fontId="81" fillId="16" borderId="12" xfId="0" applyFont="1" applyFill="1" applyBorder="1" applyAlignment="1">
      <alignment horizontal="right"/>
    </xf>
    <xf numFmtId="0" fontId="81" fillId="16" borderId="13" xfId="0" applyFont="1" applyFill="1" applyBorder="1" applyAlignment="1">
      <alignment horizontal="right"/>
    </xf>
    <xf numFmtId="0" fontId="88" fillId="0" borderId="18" xfId="0" applyFont="1" applyBorder="1" applyAlignment="1">
      <alignment horizontal="right"/>
    </xf>
    <xf numFmtId="0" fontId="88" fillId="0" borderId="0" xfId="0" applyFont="1" applyBorder="1" applyAlignment="1">
      <alignment horizontal="right"/>
    </xf>
    <xf numFmtId="0" fontId="97" fillId="39" borderId="10" xfId="0" applyFont="1" applyFill="1" applyBorder="1" applyAlignment="1">
      <alignment horizontal="center" wrapText="1"/>
    </xf>
    <xf numFmtId="0" fontId="97" fillId="39" borderId="13" xfId="0" applyFont="1" applyFill="1" applyBorder="1" applyAlignment="1">
      <alignment horizontal="center"/>
    </xf>
    <xf numFmtId="0" fontId="97" fillId="39" borderId="10" xfId="0" applyFont="1" applyFill="1" applyBorder="1" applyAlignment="1">
      <alignment horizontal="center"/>
    </xf>
    <xf numFmtId="0" fontId="94" fillId="9" borderId="10" xfId="0" applyFont="1" applyFill="1" applyBorder="1" applyAlignment="1">
      <alignment horizontal="center" wrapText="1"/>
    </xf>
    <xf numFmtId="0" fontId="94" fillId="9" borderId="10" xfId="0" applyFont="1" applyFill="1" applyBorder="1" applyAlignment="1">
      <alignment horizontal="center"/>
    </xf>
    <xf numFmtId="0" fontId="77" fillId="2" borderId="0" xfId="0" applyFont="1" applyFill="1" applyAlignment="1">
      <alignment horizontal="right"/>
    </xf>
    <xf numFmtId="0" fontId="92" fillId="39" borderId="10" xfId="0" applyFont="1" applyFill="1" applyBorder="1" applyAlignment="1">
      <alignment horizontal="center"/>
    </xf>
    <xf numFmtId="3" fontId="97" fillId="39" borderId="19" xfId="0" applyNumberFormat="1" applyFont="1" applyFill="1" applyBorder="1" applyAlignment="1">
      <alignment horizontal="center" wrapText="1"/>
    </xf>
    <xf numFmtId="3" fontId="97" fillId="39" borderId="14"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22">
      <selection activeCell="F3" sqref="F3"/>
    </sheetView>
  </sheetViews>
  <sheetFormatPr defaultColWidth="9.140625" defaultRowHeight="15"/>
  <cols>
    <col min="2" max="2" width="49.140625" style="0" customWidth="1"/>
    <col min="3" max="3" width="19.57421875" style="0" customWidth="1"/>
    <col min="4" max="4" width="16.28125" style="0" customWidth="1"/>
    <col min="5" max="5" width="12.140625" style="0" customWidth="1"/>
    <col min="6" max="6" width="26.8515625" style="0" customWidth="1"/>
    <col min="7" max="7" width="8.00390625" style="0" customWidth="1"/>
    <col min="8" max="9" width="7.7109375" style="0" customWidth="1"/>
    <col min="10" max="10" width="35.57421875" style="0" customWidth="1"/>
    <col min="11" max="11" width="19.57421875" style="0" customWidth="1"/>
  </cols>
  <sheetData>
    <row r="1" ht="25.5">
      <c r="A1" s="15" t="s">
        <v>0</v>
      </c>
    </row>
    <row r="2" ht="25.5">
      <c r="A2" s="15" t="s">
        <v>47</v>
      </c>
    </row>
    <row r="3" ht="15.75" thickBot="1">
      <c r="C3" s="2"/>
    </row>
    <row r="4" spans="1:12" ht="47.25">
      <c r="A4" s="18" t="s">
        <v>1</v>
      </c>
      <c r="B4" s="18" t="s">
        <v>2</v>
      </c>
      <c r="C4" s="18" t="s">
        <v>63</v>
      </c>
      <c r="D4" s="19" t="s">
        <v>3</v>
      </c>
      <c r="E4" s="19" t="s">
        <v>4</v>
      </c>
      <c r="F4" s="19" t="s">
        <v>5</v>
      </c>
      <c r="G4" s="109" t="s">
        <v>43</v>
      </c>
      <c r="H4" s="110"/>
      <c r="I4" s="111"/>
      <c r="J4" s="19" t="s">
        <v>6</v>
      </c>
      <c r="K4" s="43" t="s">
        <v>7</v>
      </c>
      <c r="L4" s="112" t="s">
        <v>66</v>
      </c>
    </row>
    <row r="5" spans="1:12" s="6" customFormat="1" ht="18.75">
      <c r="A5" s="20" t="s">
        <v>32</v>
      </c>
      <c r="B5" s="21"/>
      <c r="C5" s="21"/>
      <c r="D5" s="21"/>
      <c r="E5" s="21"/>
      <c r="F5" s="21"/>
      <c r="G5" s="22" t="s">
        <v>44</v>
      </c>
      <c r="H5" s="22" t="s">
        <v>45</v>
      </c>
      <c r="I5" s="22" t="s">
        <v>46</v>
      </c>
      <c r="J5" s="21"/>
      <c r="K5" s="21"/>
      <c r="L5" s="113"/>
    </row>
    <row r="6" spans="1:12" s="5" customFormat="1" ht="17.25">
      <c r="A6" s="16" t="s">
        <v>8</v>
      </c>
      <c r="B6" s="9"/>
      <c r="C6" s="10"/>
      <c r="D6" s="10"/>
      <c r="E6" s="10"/>
      <c r="F6" s="10"/>
      <c r="G6" s="10"/>
      <c r="H6" s="10"/>
      <c r="I6" s="10"/>
      <c r="J6" s="10"/>
      <c r="K6" s="10"/>
      <c r="L6" s="113"/>
    </row>
    <row r="7" spans="1:12" ht="16.5" thickBot="1">
      <c r="A7" s="7">
        <v>1.1</v>
      </c>
      <c r="B7" s="8" t="s">
        <v>57</v>
      </c>
      <c r="C7" s="7"/>
      <c r="D7" s="8"/>
      <c r="E7" s="7"/>
      <c r="F7" s="8"/>
      <c r="G7" s="8"/>
      <c r="H7" s="8"/>
      <c r="I7" s="8"/>
      <c r="J7" s="7"/>
      <c r="K7" s="44"/>
      <c r="L7" s="114"/>
    </row>
    <row r="8" spans="1:12" ht="60">
      <c r="A8" s="24" t="s">
        <v>9</v>
      </c>
      <c r="B8" s="4" t="s">
        <v>10</v>
      </c>
      <c r="C8" s="26" t="s">
        <v>33</v>
      </c>
      <c r="D8" s="27">
        <v>72155</v>
      </c>
      <c r="E8" s="28">
        <f>(701000-235000)/17</f>
        <v>27411.764705882353</v>
      </c>
      <c r="F8" s="38" t="s">
        <v>58</v>
      </c>
      <c r="G8" s="23"/>
      <c r="H8" s="23"/>
      <c r="I8" s="23"/>
      <c r="J8" s="4" t="s">
        <v>41</v>
      </c>
      <c r="K8" s="1"/>
      <c r="L8" s="45">
        <f>E8*17</f>
        <v>466000</v>
      </c>
    </row>
    <row r="9" spans="1:12" ht="120" customHeight="1">
      <c r="A9" s="24" t="s">
        <v>11</v>
      </c>
      <c r="B9" s="26" t="s">
        <v>12</v>
      </c>
      <c r="C9" s="26" t="s">
        <v>30</v>
      </c>
      <c r="D9" s="27">
        <v>72810</v>
      </c>
      <c r="E9" s="28">
        <v>12000</v>
      </c>
      <c r="F9" s="27" t="s">
        <v>35</v>
      </c>
      <c r="G9" s="23"/>
      <c r="H9" s="23"/>
      <c r="I9" s="1"/>
      <c r="J9" s="4" t="s">
        <v>53</v>
      </c>
      <c r="K9" s="17"/>
      <c r="L9" s="1">
        <f>E9*17</f>
        <v>204000</v>
      </c>
    </row>
    <row r="10" spans="1:12" s="5" customFormat="1" ht="15.75">
      <c r="A10" s="7">
        <v>1.2</v>
      </c>
      <c r="B10" s="8" t="s">
        <v>13</v>
      </c>
      <c r="C10" s="8"/>
      <c r="D10" s="8"/>
      <c r="E10" s="8"/>
      <c r="F10" s="8"/>
      <c r="G10" s="8"/>
      <c r="H10" s="8"/>
      <c r="I10" s="8"/>
      <c r="J10" s="8"/>
      <c r="K10" s="8"/>
      <c r="L10" s="1">
        <f>E10*17</f>
        <v>0</v>
      </c>
    </row>
    <row r="11" spans="1:12" ht="30">
      <c r="A11" s="24" t="s">
        <v>14</v>
      </c>
      <c r="B11" s="27" t="s">
        <v>54</v>
      </c>
      <c r="C11" s="27" t="s">
        <v>31</v>
      </c>
      <c r="D11" s="27">
        <v>72145</v>
      </c>
      <c r="E11" s="28">
        <v>15000</v>
      </c>
      <c r="F11" s="27" t="s">
        <v>36</v>
      </c>
      <c r="G11" s="1"/>
      <c r="H11" s="1"/>
      <c r="I11" s="23"/>
      <c r="J11" s="4" t="s">
        <v>70</v>
      </c>
      <c r="K11" s="1"/>
      <c r="L11" s="1">
        <f>E11*17</f>
        <v>255000</v>
      </c>
    </row>
    <row r="12" spans="1:12" ht="78.75" customHeight="1">
      <c r="A12" s="24" t="s">
        <v>15</v>
      </c>
      <c r="B12" s="27" t="s">
        <v>55</v>
      </c>
      <c r="C12" s="27" t="s">
        <v>31</v>
      </c>
      <c r="D12" s="27">
        <v>72145</v>
      </c>
      <c r="E12" s="28">
        <f>10000+6000+5000</f>
        <v>21000</v>
      </c>
      <c r="F12" s="27" t="s">
        <v>36</v>
      </c>
      <c r="G12" s="23"/>
      <c r="H12" s="1"/>
      <c r="I12" s="1"/>
      <c r="J12" s="26" t="s">
        <v>64</v>
      </c>
      <c r="K12" s="1"/>
      <c r="L12" s="1">
        <f aca="true" t="shared" si="0" ref="L12:L27">E12*17</f>
        <v>357000</v>
      </c>
    </row>
    <row r="13" spans="1:12" ht="90">
      <c r="A13" s="24" t="s">
        <v>16</v>
      </c>
      <c r="B13" s="26" t="s">
        <v>48</v>
      </c>
      <c r="C13" s="26" t="s">
        <v>40</v>
      </c>
      <c r="D13" s="27">
        <v>71605</v>
      </c>
      <c r="E13" s="28">
        <v>6000</v>
      </c>
      <c r="F13" s="27" t="s">
        <v>36</v>
      </c>
      <c r="G13" s="1"/>
      <c r="H13" s="23"/>
      <c r="I13" s="1"/>
      <c r="J13" s="4" t="s">
        <v>56</v>
      </c>
      <c r="K13" s="1"/>
      <c r="L13" s="1">
        <f t="shared" si="0"/>
        <v>102000</v>
      </c>
    </row>
    <row r="14" spans="1:12" s="5" customFormat="1" ht="17.25">
      <c r="A14" s="16" t="s">
        <v>17</v>
      </c>
      <c r="B14" s="9"/>
      <c r="C14" s="10"/>
      <c r="D14" s="10"/>
      <c r="E14" s="10"/>
      <c r="F14" s="10"/>
      <c r="G14" s="10"/>
      <c r="H14" s="10"/>
      <c r="I14" s="10"/>
      <c r="J14" s="10"/>
      <c r="K14" s="11"/>
      <c r="L14" s="1">
        <f t="shared" si="0"/>
        <v>0</v>
      </c>
    </row>
    <row r="15" spans="1:12" ht="15">
      <c r="A15" s="12">
        <v>2.1</v>
      </c>
      <c r="B15" s="13" t="s">
        <v>18</v>
      </c>
      <c r="C15" s="12"/>
      <c r="D15" s="12"/>
      <c r="E15" s="12"/>
      <c r="F15" s="12"/>
      <c r="G15" s="12"/>
      <c r="H15" s="12"/>
      <c r="I15" s="12"/>
      <c r="J15" s="12"/>
      <c r="K15" s="12"/>
      <c r="L15" s="1">
        <f t="shared" si="0"/>
        <v>0</v>
      </c>
    </row>
    <row r="16" spans="1:12" ht="60">
      <c r="A16" s="3" t="s">
        <v>19</v>
      </c>
      <c r="B16" s="26" t="s">
        <v>71</v>
      </c>
      <c r="C16" s="27" t="s">
        <v>34</v>
      </c>
      <c r="D16" s="27">
        <v>71620</v>
      </c>
      <c r="E16" s="28">
        <v>900</v>
      </c>
      <c r="F16" s="27" t="s">
        <v>36</v>
      </c>
      <c r="G16" s="27"/>
      <c r="H16" s="27"/>
      <c r="I16" s="27"/>
      <c r="J16" s="26" t="s">
        <v>68</v>
      </c>
      <c r="K16" s="1"/>
      <c r="L16" s="1">
        <f t="shared" si="0"/>
        <v>15300</v>
      </c>
    </row>
    <row r="17" spans="1:12" ht="45">
      <c r="A17" s="3" t="s">
        <v>20</v>
      </c>
      <c r="B17" s="27" t="s">
        <v>49</v>
      </c>
      <c r="C17" s="27" t="s">
        <v>69</v>
      </c>
      <c r="D17" s="27">
        <v>72105</v>
      </c>
      <c r="E17" s="28">
        <v>14000</v>
      </c>
      <c r="F17" s="27" t="s">
        <v>36</v>
      </c>
      <c r="G17" s="29"/>
      <c r="H17" s="29"/>
      <c r="I17" s="27"/>
      <c r="J17" s="26" t="s">
        <v>50</v>
      </c>
      <c r="K17" s="1"/>
      <c r="L17" s="1">
        <f t="shared" si="0"/>
        <v>238000</v>
      </c>
    </row>
    <row r="18" spans="1:12" ht="30">
      <c r="A18" s="3" t="s">
        <v>21</v>
      </c>
      <c r="B18" s="27" t="s">
        <v>22</v>
      </c>
      <c r="C18" s="27" t="s">
        <v>34</v>
      </c>
      <c r="D18" s="27">
        <v>71620</v>
      </c>
      <c r="E18" s="28">
        <v>4250</v>
      </c>
      <c r="F18" s="27" t="s">
        <v>36</v>
      </c>
      <c r="G18" s="27"/>
      <c r="H18" s="27"/>
      <c r="I18" s="27"/>
      <c r="J18" s="26" t="s">
        <v>68</v>
      </c>
      <c r="K18" s="1"/>
      <c r="L18" s="1">
        <f t="shared" si="0"/>
        <v>72250</v>
      </c>
    </row>
    <row r="19" spans="1:12" ht="15">
      <c r="A19" s="12">
        <v>2.2</v>
      </c>
      <c r="B19" s="30" t="s">
        <v>23</v>
      </c>
      <c r="C19" s="31"/>
      <c r="D19" s="31"/>
      <c r="E19" s="31"/>
      <c r="F19" s="31"/>
      <c r="G19" s="31"/>
      <c r="H19" s="31"/>
      <c r="I19" s="31"/>
      <c r="J19" s="31"/>
      <c r="K19" s="12"/>
      <c r="L19" s="1">
        <f t="shared" si="0"/>
        <v>0</v>
      </c>
    </row>
    <row r="20" spans="1:12" ht="60">
      <c r="A20" s="3" t="s">
        <v>24</v>
      </c>
      <c r="B20" s="27" t="s">
        <v>37</v>
      </c>
      <c r="C20" s="27"/>
      <c r="D20" s="27">
        <v>74210</v>
      </c>
      <c r="E20" s="28">
        <v>1000</v>
      </c>
      <c r="F20" s="27" t="s">
        <v>36</v>
      </c>
      <c r="G20" s="29"/>
      <c r="H20" s="27"/>
      <c r="I20" s="27"/>
      <c r="J20" s="26" t="s">
        <v>59</v>
      </c>
      <c r="K20" s="1"/>
      <c r="L20" s="1">
        <f t="shared" si="0"/>
        <v>17000</v>
      </c>
    </row>
    <row r="21" spans="1:12" s="5" customFormat="1" ht="17.25">
      <c r="A21" s="16" t="s">
        <v>25</v>
      </c>
      <c r="B21" s="32"/>
      <c r="C21" s="33"/>
      <c r="D21" s="33"/>
      <c r="E21" s="33"/>
      <c r="F21" s="33"/>
      <c r="G21" s="33"/>
      <c r="H21" s="33"/>
      <c r="I21" s="33"/>
      <c r="J21" s="33"/>
      <c r="K21" s="11"/>
      <c r="L21" s="1">
        <f t="shared" si="0"/>
        <v>0</v>
      </c>
    </row>
    <row r="22" spans="1:12" ht="90.75" customHeight="1">
      <c r="A22" s="1">
        <v>3.1</v>
      </c>
      <c r="B22" s="27" t="s">
        <v>39</v>
      </c>
      <c r="C22" s="27"/>
      <c r="D22" s="27"/>
      <c r="E22" s="28">
        <f>(40000*8)/17</f>
        <v>18823.529411764706</v>
      </c>
      <c r="F22" s="27"/>
      <c r="G22" s="29"/>
      <c r="H22" s="29"/>
      <c r="I22" s="29"/>
      <c r="J22" s="26" t="s">
        <v>61</v>
      </c>
      <c r="K22" s="1"/>
      <c r="L22" s="1">
        <f t="shared" si="0"/>
        <v>320000</v>
      </c>
    </row>
    <row r="23" spans="1:12" ht="69.75" customHeight="1">
      <c r="A23" s="3" t="s">
        <v>27</v>
      </c>
      <c r="B23" s="27" t="s">
        <v>38</v>
      </c>
      <c r="C23" s="27"/>
      <c r="D23" s="27"/>
      <c r="E23" s="28">
        <v>6000</v>
      </c>
      <c r="F23" s="27"/>
      <c r="G23" s="29"/>
      <c r="H23" s="29"/>
      <c r="I23" s="29"/>
      <c r="J23" s="26" t="s">
        <v>60</v>
      </c>
      <c r="K23" s="1"/>
      <c r="L23" s="1">
        <f t="shared" si="0"/>
        <v>102000</v>
      </c>
    </row>
    <row r="24" spans="1:12" ht="31.5" customHeight="1">
      <c r="A24" s="3" t="s">
        <v>28</v>
      </c>
      <c r="B24" s="27" t="s">
        <v>26</v>
      </c>
      <c r="C24" s="27"/>
      <c r="D24" s="27"/>
      <c r="E24" s="28">
        <v>2000</v>
      </c>
      <c r="F24" s="27"/>
      <c r="G24" s="27"/>
      <c r="H24" s="27"/>
      <c r="I24" s="29"/>
      <c r="J24" s="26" t="s">
        <v>52</v>
      </c>
      <c r="K24" s="17"/>
      <c r="L24" s="1">
        <f t="shared" si="0"/>
        <v>34000</v>
      </c>
    </row>
    <row r="25" spans="1:12" ht="54.75" customHeight="1">
      <c r="A25" s="3" t="s">
        <v>29</v>
      </c>
      <c r="B25" s="27" t="s">
        <v>65</v>
      </c>
      <c r="C25" s="27"/>
      <c r="D25" s="27"/>
      <c r="E25" s="27">
        <v>5700</v>
      </c>
      <c r="F25" s="27"/>
      <c r="G25" s="27"/>
      <c r="H25" s="27"/>
      <c r="I25" s="29"/>
      <c r="J25" s="26" t="s">
        <v>67</v>
      </c>
      <c r="K25" s="1"/>
      <c r="L25" s="1">
        <f t="shared" si="0"/>
        <v>96900</v>
      </c>
    </row>
    <row r="26" spans="1:12" ht="15.75">
      <c r="A26" s="14"/>
      <c r="B26" s="34" t="s">
        <v>62</v>
      </c>
      <c r="C26" s="35"/>
      <c r="D26" s="35"/>
      <c r="E26" s="36">
        <f>SUM(E8:E25)*8%</f>
        <v>10726.823529411764</v>
      </c>
      <c r="F26" s="35"/>
      <c r="G26" s="35"/>
      <c r="H26" s="35"/>
      <c r="I26" s="35"/>
      <c r="J26" s="35" t="s">
        <v>42</v>
      </c>
      <c r="K26" s="14"/>
      <c r="L26" s="1">
        <f t="shared" si="0"/>
        <v>182356</v>
      </c>
    </row>
    <row r="27" spans="1:12" ht="15.75">
      <c r="A27" s="25"/>
      <c r="B27" s="39" t="s">
        <v>51</v>
      </c>
      <c r="C27" s="40"/>
      <c r="D27" s="40"/>
      <c r="E27" s="41">
        <f>SUM(E8:E26)</f>
        <v>144812.11764705883</v>
      </c>
      <c r="F27" s="25"/>
      <c r="G27" s="25"/>
      <c r="H27" s="25"/>
      <c r="I27" s="25"/>
      <c r="J27" s="25"/>
      <c r="K27" s="14"/>
      <c r="L27" s="1">
        <f t="shared" si="0"/>
        <v>2461806</v>
      </c>
    </row>
    <row r="29" ht="15">
      <c r="D29" s="37"/>
    </row>
    <row r="30" ht="15">
      <c r="D30" s="37"/>
    </row>
    <row r="31" ht="15">
      <c r="D31" s="37"/>
    </row>
    <row r="32" ht="15">
      <c r="D32" s="37"/>
    </row>
    <row r="33" ht="15">
      <c r="D33" s="37"/>
    </row>
  </sheetData>
  <sheetProtection/>
  <mergeCells count="2">
    <mergeCell ref="G4:I4"/>
    <mergeCell ref="L4:L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E61"/>
  <sheetViews>
    <sheetView rightToLeft="1" tabSelected="1" zoomScalePageLayoutView="0" workbookViewId="0" topLeftCell="C28">
      <selection activeCell="G23" sqref="G23"/>
    </sheetView>
  </sheetViews>
  <sheetFormatPr defaultColWidth="9.140625" defaultRowHeight="15"/>
  <cols>
    <col min="1" max="1" width="9.140625" style="42" customWidth="1"/>
    <col min="2" max="2" width="56.421875" style="102" customWidth="1"/>
    <col min="3" max="3" width="20.421875" style="0" customWidth="1"/>
    <col min="4" max="4" width="17.28125" style="0" customWidth="1"/>
    <col min="5" max="5" width="21.140625" style="51" customWidth="1"/>
    <col min="6" max="6" width="15.28125" style="0" customWidth="1"/>
    <col min="7" max="7" width="50.7109375" style="0" customWidth="1"/>
    <col min="8" max="8" width="9.00390625" style="106" customWidth="1"/>
  </cols>
  <sheetData>
    <row r="1" spans="1:11" ht="30" customHeight="1">
      <c r="A1" s="46" t="s">
        <v>72</v>
      </c>
      <c r="B1" s="46"/>
      <c r="C1" s="47"/>
      <c r="D1" s="48"/>
      <c r="E1" s="49"/>
      <c r="F1" s="46"/>
      <c r="K1" s="105"/>
    </row>
    <row r="2" spans="1:6" ht="25.5" customHeight="1">
      <c r="A2" s="125" t="s">
        <v>151</v>
      </c>
      <c r="B2" s="125"/>
      <c r="C2" s="125"/>
      <c r="D2" s="48"/>
      <c r="E2" s="49"/>
      <c r="F2" s="46"/>
    </row>
    <row r="3" ht="10.5" customHeight="1">
      <c r="B3" s="50"/>
    </row>
    <row r="4" spans="1:3" ht="27.75" customHeight="1">
      <c r="A4" s="52" t="s">
        <v>73</v>
      </c>
      <c r="B4" s="53"/>
      <c r="C4" s="54"/>
    </row>
    <row r="5" spans="1:3" ht="22.5">
      <c r="A5" s="52" t="s">
        <v>74</v>
      </c>
      <c r="B5" s="53"/>
      <c r="C5" s="55"/>
    </row>
    <row r="6" ht="12.75" customHeight="1">
      <c r="B6" s="50"/>
    </row>
    <row r="7" spans="1:8" ht="39" customHeight="1">
      <c r="A7" s="126" t="s">
        <v>75</v>
      </c>
      <c r="B7" s="122" t="s">
        <v>76</v>
      </c>
      <c r="C7" s="126" t="s">
        <v>77</v>
      </c>
      <c r="D7" s="120" t="s">
        <v>78</v>
      </c>
      <c r="E7" s="127" t="s">
        <v>79</v>
      </c>
      <c r="F7" s="120" t="s">
        <v>80</v>
      </c>
      <c r="G7" s="122" t="s">
        <v>81</v>
      </c>
      <c r="H7" s="123" t="s">
        <v>165</v>
      </c>
    </row>
    <row r="8" spans="1:8" ht="43.5" customHeight="1">
      <c r="A8" s="126"/>
      <c r="B8" s="122"/>
      <c r="C8" s="126"/>
      <c r="D8" s="120"/>
      <c r="E8" s="128"/>
      <c r="F8" s="121"/>
      <c r="G8" s="122"/>
      <c r="H8" s="124"/>
    </row>
    <row r="9" spans="1:8" ht="33" customHeight="1">
      <c r="A9" s="56" t="s">
        <v>82</v>
      </c>
      <c r="B9" s="57"/>
      <c r="C9" s="57"/>
      <c r="D9" s="57"/>
      <c r="E9" s="58"/>
      <c r="F9" s="57"/>
      <c r="G9" s="59"/>
      <c r="H9" s="107"/>
    </row>
    <row r="10" spans="1:8" ht="70.5" customHeight="1">
      <c r="A10" s="60" t="s">
        <v>83</v>
      </c>
      <c r="B10" s="61" t="s">
        <v>84</v>
      </c>
      <c r="C10" s="62"/>
      <c r="D10" s="62"/>
      <c r="E10" s="63"/>
      <c r="F10" s="62"/>
      <c r="G10" s="62"/>
      <c r="H10" s="107"/>
    </row>
    <row r="11" spans="1:8" ht="70.5" customHeight="1">
      <c r="A11" s="60" t="s">
        <v>85</v>
      </c>
      <c r="B11" s="64" t="s">
        <v>86</v>
      </c>
      <c r="C11" s="65" t="s">
        <v>87</v>
      </c>
      <c r="D11" s="62">
        <v>72155</v>
      </c>
      <c r="E11" s="63">
        <f>'AWP (Jan - Aug) 2018'!E8</f>
        <v>27411.764705882353</v>
      </c>
      <c r="F11" s="65" t="s">
        <v>88</v>
      </c>
      <c r="G11" s="66" t="s">
        <v>89</v>
      </c>
      <c r="H11" s="107">
        <f>E11*17</f>
        <v>466000</v>
      </c>
    </row>
    <row r="12" spans="1:8" ht="120.75" customHeight="1">
      <c r="A12" s="60" t="s">
        <v>90</v>
      </c>
      <c r="B12" s="67" t="s">
        <v>92</v>
      </c>
      <c r="C12" s="65" t="s">
        <v>93</v>
      </c>
      <c r="D12" s="62">
        <v>72810</v>
      </c>
      <c r="E12" s="63">
        <f>'AWP (Jan - Aug) 2018'!E9</f>
        <v>12000</v>
      </c>
      <c r="F12" s="65" t="s">
        <v>94</v>
      </c>
      <c r="G12" s="68" t="s">
        <v>95</v>
      </c>
      <c r="H12" s="107">
        <f aca="true" t="shared" si="0" ref="H12:H37">E12*17</f>
        <v>204000</v>
      </c>
    </row>
    <row r="13" spans="1:8" ht="70.5" customHeight="1">
      <c r="A13" s="69"/>
      <c r="B13" s="70"/>
      <c r="C13" s="71"/>
      <c r="D13" s="71"/>
      <c r="E13" s="72"/>
      <c r="F13" s="71"/>
      <c r="G13" s="71"/>
      <c r="H13" s="107">
        <f t="shared" si="0"/>
        <v>0</v>
      </c>
    </row>
    <row r="14" spans="1:8" ht="70.5" customHeight="1">
      <c r="A14" s="60" t="s">
        <v>96</v>
      </c>
      <c r="B14" s="61" t="s">
        <v>97</v>
      </c>
      <c r="C14" s="62"/>
      <c r="D14" s="62"/>
      <c r="E14" s="63"/>
      <c r="F14" s="62"/>
      <c r="G14" s="62"/>
      <c r="H14" s="107">
        <f t="shared" si="0"/>
        <v>0</v>
      </c>
    </row>
    <row r="15" spans="1:8" ht="70.5" customHeight="1">
      <c r="A15" s="60" t="s">
        <v>98</v>
      </c>
      <c r="B15" s="67" t="s">
        <v>99</v>
      </c>
      <c r="C15" s="62" t="s">
        <v>100</v>
      </c>
      <c r="D15" s="62">
        <v>72145</v>
      </c>
      <c r="E15" s="63">
        <f>'AWP (Jan - Aug) 2018'!E11</f>
        <v>15000</v>
      </c>
      <c r="F15" s="65" t="s">
        <v>91</v>
      </c>
      <c r="G15" s="66" t="s">
        <v>152</v>
      </c>
      <c r="H15" s="107">
        <f t="shared" si="0"/>
        <v>255000</v>
      </c>
    </row>
    <row r="16" spans="1:8" ht="70.5" customHeight="1">
      <c r="A16" s="60" t="s">
        <v>101</v>
      </c>
      <c r="B16" s="67" t="s">
        <v>102</v>
      </c>
      <c r="C16" s="62" t="s">
        <v>100</v>
      </c>
      <c r="D16" s="62">
        <v>72145</v>
      </c>
      <c r="E16" s="63">
        <f>'AWP (Jan - Aug) 2018'!E12</f>
        <v>21000</v>
      </c>
      <c r="F16" s="65" t="s">
        <v>91</v>
      </c>
      <c r="G16" s="66" t="s">
        <v>153</v>
      </c>
      <c r="H16" s="107">
        <f t="shared" si="0"/>
        <v>357000</v>
      </c>
    </row>
    <row r="17" spans="1:8" ht="70.5" customHeight="1">
      <c r="A17" s="60" t="s">
        <v>103</v>
      </c>
      <c r="B17" s="67" t="s">
        <v>105</v>
      </c>
      <c r="C17" s="62" t="s">
        <v>104</v>
      </c>
      <c r="D17" s="62">
        <v>71605</v>
      </c>
      <c r="E17" s="63">
        <f>'AWP (Jan - Aug) 2018'!E13</f>
        <v>6000</v>
      </c>
      <c r="F17" s="65" t="s">
        <v>91</v>
      </c>
      <c r="G17" s="65" t="s">
        <v>106</v>
      </c>
      <c r="H17" s="107">
        <f t="shared" si="0"/>
        <v>102000</v>
      </c>
    </row>
    <row r="18" spans="1:8" s="76" customFormat="1" ht="48" customHeight="1">
      <c r="A18" s="77"/>
      <c r="B18" s="78" t="s">
        <v>154</v>
      </c>
      <c r="C18" s="79"/>
      <c r="D18" s="79"/>
      <c r="E18" s="80">
        <f>SUM(E10:E17)</f>
        <v>81411.76470588235</v>
      </c>
      <c r="F18" s="79"/>
      <c r="G18" s="79"/>
      <c r="H18" s="107">
        <f t="shared" si="0"/>
        <v>1384000</v>
      </c>
    </row>
    <row r="19" spans="1:8" s="85" customFormat="1" ht="32.25" customHeight="1">
      <c r="A19" s="81"/>
      <c r="B19" s="82"/>
      <c r="C19" s="83"/>
      <c r="D19" s="83"/>
      <c r="E19" s="84"/>
      <c r="F19" s="83"/>
      <c r="G19" s="83"/>
      <c r="H19" s="107">
        <f t="shared" si="0"/>
        <v>0</v>
      </c>
    </row>
    <row r="20" spans="1:8" ht="60" customHeight="1">
      <c r="A20" s="115" t="s">
        <v>109</v>
      </c>
      <c r="B20" s="116"/>
      <c r="C20" s="116"/>
      <c r="D20" s="116"/>
      <c r="E20" s="116"/>
      <c r="F20" s="116"/>
      <c r="G20" s="117"/>
      <c r="H20" s="107">
        <f t="shared" si="0"/>
        <v>0</v>
      </c>
    </row>
    <row r="21" spans="1:8" ht="70.5" customHeight="1">
      <c r="A21" s="60" t="s">
        <v>110</v>
      </c>
      <c r="B21" s="61" t="s">
        <v>111</v>
      </c>
      <c r="C21" s="62"/>
      <c r="D21" s="62"/>
      <c r="E21" s="63"/>
      <c r="F21" s="62"/>
      <c r="G21" s="65"/>
      <c r="H21" s="107">
        <f t="shared" si="0"/>
        <v>0</v>
      </c>
    </row>
    <row r="22" spans="1:8" ht="96.75" customHeight="1">
      <c r="A22" s="60" t="s">
        <v>112</v>
      </c>
      <c r="B22" s="64" t="s">
        <v>164</v>
      </c>
      <c r="C22" s="65" t="s">
        <v>113</v>
      </c>
      <c r="D22" s="62">
        <v>71620</v>
      </c>
      <c r="E22" s="63">
        <f>'AWP (Jan - Aug) 2018'!E16</f>
        <v>900</v>
      </c>
      <c r="F22" s="65" t="s">
        <v>91</v>
      </c>
      <c r="G22" s="65" t="s">
        <v>114</v>
      </c>
      <c r="H22" s="107">
        <f t="shared" si="0"/>
        <v>15300</v>
      </c>
    </row>
    <row r="23" spans="1:8" ht="70.5" customHeight="1">
      <c r="A23" s="60" t="s">
        <v>115</v>
      </c>
      <c r="B23" s="67" t="s">
        <v>161</v>
      </c>
      <c r="C23" s="62" t="s">
        <v>116</v>
      </c>
      <c r="D23" s="62">
        <v>72105</v>
      </c>
      <c r="E23" s="63">
        <f>'AWP (Jan - Aug) 2018'!E17</f>
        <v>14000</v>
      </c>
      <c r="F23" s="65" t="s">
        <v>91</v>
      </c>
      <c r="G23" s="66" t="s">
        <v>156</v>
      </c>
      <c r="H23" s="107">
        <f t="shared" si="0"/>
        <v>238000</v>
      </c>
    </row>
    <row r="24" spans="1:8" ht="64.5" customHeight="1">
      <c r="A24" s="60" t="s">
        <v>117</v>
      </c>
      <c r="B24" s="67" t="s">
        <v>162</v>
      </c>
      <c r="C24" s="62" t="s">
        <v>116</v>
      </c>
      <c r="D24" s="62">
        <v>72205</v>
      </c>
      <c r="E24" s="63">
        <f>'AWP (Jan - Aug) 2018'!E18</f>
        <v>4250</v>
      </c>
      <c r="F24" s="65" t="s">
        <v>91</v>
      </c>
      <c r="G24" s="65" t="s">
        <v>155</v>
      </c>
      <c r="H24" s="107">
        <f t="shared" si="0"/>
        <v>72250</v>
      </c>
    </row>
    <row r="25" spans="1:8" ht="70.5" customHeight="1">
      <c r="A25" s="69"/>
      <c r="B25" s="70"/>
      <c r="C25" s="71"/>
      <c r="D25" s="71"/>
      <c r="E25" s="72"/>
      <c r="F25" s="71"/>
      <c r="G25" s="71"/>
      <c r="H25" s="107">
        <f t="shared" si="0"/>
        <v>0</v>
      </c>
    </row>
    <row r="26" spans="1:8" ht="70.5" customHeight="1">
      <c r="A26" s="60" t="s">
        <v>118</v>
      </c>
      <c r="B26" s="61" t="s">
        <v>119</v>
      </c>
      <c r="C26" s="62"/>
      <c r="D26" s="62"/>
      <c r="E26" s="63"/>
      <c r="F26" s="62"/>
      <c r="G26" s="62"/>
      <c r="H26" s="107">
        <f t="shared" si="0"/>
        <v>0</v>
      </c>
    </row>
    <row r="27" spans="1:8" ht="70.5" customHeight="1">
      <c r="A27" s="60" t="s">
        <v>120</v>
      </c>
      <c r="B27" s="67" t="s">
        <v>121</v>
      </c>
      <c r="C27" s="62" t="s">
        <v>122</v>
      </c>
      <c r="D27" s="62">
        <v>74210</v>
      </c>
      <c r="E27" s="63">
        <f>'AWP (Jan - Aug) 2018'!E20</f>
        <v>1000</v>
      </c>
      <c r="F27" s="65" t="s">
        <v>91</v>
      </c>
      <c r="G27" s="86" t="s">
        <v>158</v>
      </c>
      <c r="H27" s="107">
        <f t="shared" si="0"/>
        <v>17000</v>
      </c>
    </row>
    <row r="28" spans="1:8" s="76" customFormat="1" ht="38.25" customHeight="1">
      <c r="A28" s="77"/>
      <c r="B28" s="78" t="s">
        <v>157</v>
      </c>
      <c r="C28" s="79"/>
      <c r="D28" s="79"/>
      <c r="E28" s="80">
        <f>SUM(E21:E27)</f>
        <v>20150</v>
      </c>
      <c r="F28" s="79"/>
      <c r="G28" s="79"/>
      <c r="H28" s="107">
        <f t="shared" si="0"/>
        <v>342550</v>
      </c>
    </row>
    <row r="29" spans="1:8" ht="19.5" customHeight="1">
      <c r="A29" s="69"/>
      <c r="B29" s="70"/>
      <c r="C29" s="71"/>
      <c r="D29" s="71"/>
      <c r="E29" s="72"/>
      <c r="F29" s="71"/>
      <c r="G29" s="71"/>
      <c r="H29" s="107">
        <f t="shared" si="0"/>
        <v>0</v>
      </c>
    </row>
    <row r="30" spans="1:187" ht="35.25" customHeight="1">
      <c r="A30" s="115" t="s">
        <v>123</v>
      </c>
      <c r="B30" s="116"/>
      <c r="C30" s="116"/>
      <c r="D30" s="116"/>
      <c r="E30" s="116"/>
      <c r="F30" s="116"/>
      <c r="G30" s="117"/>
      <c r="H30" s="107">
        <f t="shared" si="0"/>
        <v>0</v>
      </c>
      <c r="M30" s="116"/>
      <c r="N30" s="116"/>
      <c r="O30" s="116"/>
      <c r="P30" s="116"/>
      <c r="Q30" s="116"/>
      <c r="R30" s="116"/>
      <c r="S30" s="117"/>
      <c r="T30" s="115" t="s">
        <v>109</v>
      </c>
      <c r="U30" s="116"/>
      <c r="V30" s="116"/>
      <c r="W30" s="116"/>
      <c r="X30" s="116"/>
      <c r="Y30" s="116"/>
      <c r="Z30" s="116"/>
      <c r="AA30" s="117"/>
      <c r="AB30" s="115" t="s">
        <v>109</v>
      </c>
      <c r="AC30" s="116"/>
      <c r="AD30" s="116"/>
      <c r="AE30" s="116"/>
      <c r="AF30" s="116"/>
      <c r="AG30" s="116"/>
      <c r="AH30" s="116"/>
      <c r="AI30" s="117"/>
      <c r="AJ30" s="115" t="s">
        <v>109</v>
      </c>
      <c r="AK30" s="116"/>
      <c r="AL30" s="116"/>
      <c r="AM30" s="116"/>
      <c r="AN30" s="116"/>
      <c r="AO30" s="116"/>
      <c r="AP30" s="116"/>
      <c r="AQ30" s="117"/>
      <c r="AR30" s="115" t="s">
        <v>109</v>
      </c>
      <c r="AS30" s="116"/>
      <c r="AT30" s="116"/>
      <c r="AU30" s="116"/>
      <c r="AV30" s="116"/>
      <c r="AW30" s="116"/>
      <c r="AX30" s="116"/>
      <c r="AY30" s="117"/>
      <c r="AZ30" s="115" t="s">
        <v>109</v>
      </c>
      <c r="BA30" s="116"/>
      <c r="BB30" s="116"/>
      <c r="BC30" s="116"/>
      <c r="BD30" s="116"/>
      <c r="BE30" s="116"/>
      <c r="BF30" s="116"/>
      <c r="BG30" s="117"/>
      <c r="BH30" s="115" t="s">
        <v>109</v>
      </c>
      <c r="BI30" s="116"/>
      <c r="BJ30" s="116"/>
      <c r="BK30" s="116"/>
      <c r="BL30" s="116"/>
      <c r="BM30" s="116"/>
      <c r="BN30" s="116"/>
      <c r="BO30" s="117"/>
      <c r="BP30" s="115" t="s">
        <v>109</v>
      </c>
      <c r="BQ30" s="116"/>
      <c r="BR30" s="116"/>
      <c r="BS30" s="116"/>
      <c r="BT30" s="116"/>
      <c r="BU30" s="116"/>
      <c r="BV30" s="116"/>
      <c r="BW30" s="117"/>
      <c r="BX30" s="115" t="s">
        <v>109</v>
      </c>
      <c r="BY30" s="116"/>
      <c r="BZ30" s="116"/>
      <c r="CA30" s="116"/>
      <c r="CB30" s="116"/>
      <c r="CC30" s="116"/>
      <c r="CD30" s="116"/>
      <c r="CE30" s="117"/>
      <c r="CF30" s="115" t="s">
        <v>109</v>
      </c>
      <c r="CG30" s="116"/>
      <c r="CH30" s="116"/>
      <c r="CI30" s="116"/>
      <c r="CJ30" s="116"/>
      <c r="CK30" s="116"/>
      <c r="CL30" s="116"/>
      <c r="CM30" s="117"/>
      <c r="CN30" s="115" t="s">
        <v>109</v>
      </c>
      <c r="CO30" s="116"/>
      <c r="CP30" s="116"/>
      <c r="CQ30" s="116"/>
      <c r="CR30" s="116"/>
      <c r="CS30" s="116"/>
      <c r="CT30" s="116"/>
      <c r="CU30" s="117"/>
      <c r="CV30" s="115" t="s">
        <v>109</v>
      </c>
      <c r="CW30" s="116"/>
      <c r="CX30" s="116"/>
      <c r="CY30" s="116"/>
      <c r="CZ30" s="116"/>
      <c r="DA30" s="116"/>
      <c r="DB30" s="116"/>
      <c r="DC30" s="117"/>
      <c r="DD30" s="115" t="s">
        <v>109</v>
      </c>
      <c r="DE30" s="116"/>
      <c r="DF30" s="116"/>
      <c r="DG30" s="116"/>
      <c r="DH30" s="116"/>
      <c r="DI30" s="116"/>
      <c r="DJ30" s="116"/>
      <c r="DK30" s="117"/>
      <c r="DL30" s="115" t="s">
        <v>109</v>
      </c>
      <c r="DM30" s="116"/>
      <c r="DN30" s="116"/>
      <c r="DO30" s="116"/>
      <c r="DP30" s="116"/>
      <c r="DQ30" s="116"/>
      <c r="DR30" s="116"/>
      <c r="DS30" s="117"/>
      <c r="DT30" s="115" t="s">
        <v>109</v>
      </c>
      <c r="DU30" s="116"/>
      <c r="DV30" s="116"/>
      <c r="DW30" s="116"/>
      <c r="DX30" s="116"/>
      <c r="DY30" s="116"/>
      <c r="DZ30" s="116"/>
      <c r="EA30" s="117"/>
      <c r="EB30" s="115" t="s">
        <v>109</v>
      </c>
      <c r="EC30" s="116"/>
      <c r="ED30" s="116"/>
      <c r="EE30" s="116"/>
      <c r="EF30" s="116"/>
      <c r="EG30" s="116"/>
      <c r="EH30" s="116"/>
      <c r="EI30" s="117"/>
      <c r="EJ30" s="115" t="s">
        <v>109</v>
      </c>
      <c r="EK30" s="116"/>
      <c r="EL30" s="116"/>
      <c r="EM30" s="116"/>
      <c r="EN30" s="116"/>
      <c r="EO30" s="116"/>
      <c r="EP30" s="116"/>
      <c r="EQ30" s="117"/>
      <c r="ER30" s="115" t="s">
        <v>109</v>
      </c>
      <c r="ES30" s="116"/>
      <c r="ET30" s="116"/>
      <c r="EU30" s="116"/>
      <c r="EV30" s="116"/>
      <c r="EW30" s="116"/>
      <c r="EX30" s="116"/>
      <c r="EY30" s="117"/>
      <c r="EZ30" s="115" t="s">
        <v>109</v>
      </c>
      <c r="FA30" s="116"/>
      <c r="FB30" s="116"/>
      <c r="FC30" s="116"/>
      <c r="FD30" s="116"/>
      <c r="FE30" s="116"/>
      <c r="FF30" s="116"/>
      <c r="FG30" s="117"/>
      <c r="FH30" s="115" t="s">
        <v>109</v>
      </c>
      <c r="FI30" s="116"/>
      <c r="FJ30" s="116"/>
      <c r="FK30" s="116"/>
      <c r="FL30" s="116"/>
      <c r="FM30" s="116"/>
      <c r="FN30" s="116"/>
      <c r="FO30" s="117"/>
      <c r="FP30" s="115" t="s">
        <v>109</v>
      </c>
      <c r="FQ30" s="116"/>
      <c r="FR30" s="116"/>
      <c r="FS30" s="116"/>
      <c r="FT30" s="116"/>
      <c r="FU30" s="116"/>
      <c r="FV30" s="116"/>
      <c r="FW30" s="117"/>
      <c r="FX30" s="115" t="s">
        <v>109</v>
      </c>
      <c r="FY30" s="116"/>
      <c r="FZ30" s="116"/>
      <c r="GA30" s="116"/>
      <c r="GB30" s="116"/>
      <c r="GC30" s="116"/>
      <c r="GD30" s="116"/>
      <c r="GE30" s="117"/>
    </row>
    <row r="31" spans="1:8" ht="70.5" customHeight="1">
      <c r="A31" s="60" t="s">
        <v>124</v>
      </c>
      <c r="B31" s="67" t="s">
        <v>163</v>
      </c>
      <c r="C31" s="1"/>
      <c r="D31" s="62">
        <v>71805</v>
      </c>
      <c r="E31" s="63">
        <f>((21000+12000+4000)/17)*8</f>
        <v>17411.764705882353</v>
      </c>
      <c r="F31" s="65" t="s">
        <v>125</v>
      </c>
      <c r="G31" s="65" t="s">
        <v>126</v>
      </c>
      <c r="H31" s="107">
        <f t="shared" si="0"/>
        <v>296000</v>
      </c>
    </row>
    <row r="32" spans="1:8" ht="60.75" customHeight="1">
      <c r="A32" s="60" t="s">
        <v>127</v>
      </c>
      <c r="B32" s="67" t="s">
        <v>128</v>
      </c>
      <c r="C32" s="1"/>
      <c r="D32" s="62">
        <v>74525</v>
      </c>
      <c r="E32" s="63">
        <f>812+2600</f>
        <v>3412</v>
      </c>
      <c r="F32" s="65" t="s">
        <v>129</v>
      </c>
      <c r="G32" s="62" t="s">
        <v>130</v>
      </c>
      <c r="H32" s="107">
        <f t="shared" si="0"/>
        <v>58004</v>
      </c>
    </row>
    <row r="33" spans="1:8" ht="57" customHeight="1">
      <c r="A33" s="60" t="s">
        <v>131</v>
      </c>
      <c r="B33" s="67" t="s">
        <v>134</v>
      </c>
      <c r="C33" s="62" t="s">
        <v>135</v>
      </c>
      <c r="D33" s="62">
        <v>74105</v>
      </c>
      <c r="E33" s="63">
        <f>'AWP (Jan - Aug) 2018'!E23</f>
        <v>6000</v>
      </c>
      <c r="F33" s="65" t="s">
        <v>136</v>
      </c>
      <c r="G33" s="65" t="s">
        <v>137</v>
      </c>
      <c r="H33" s="107">
        <f t="shared" si="0"/>
        <v>102000</v>
      </c>
    </row>
    <row r="34" spans="1:8" ht="74.25" customHeight="1">
      <c r="A34" s="60" t="s">
        <v>132</v>
      </c>
      <c r="B34" s="87" t="s">
        <v>138</v>
      </c>
      <c r="C34" s="88" t="s">
        <v>139</v>
      </c>
      <c r="D34" s="88">
        <v>75110</v>
      </c>
      <c r="E34" s="89">
        <f>'AWP (Jan - Aug) 2018'!E25</f>
        <v>5700</v>
      </c>
      <c r="F34" s="90" t="s">
        <v>140</v>
      </c>
      <c r="G34" s="65" t="s">
        <v>159</v>
      </c>
      <c r="H34" s="107">
        <f t="shared" si="0"/>
        <v>96900</v>
      </c>
    </row>
    <row r="35" spans="1:8" s="76" customFormat="1" ht="48.75" customHeight="1">
      <c r="A35" s="73" t="s">
        <v>133</v>
      </c>
      <c r="B35" s="64" t="s">
        <v>107</v>
      </c>
      <c r="C35" s="74"/>
      <c r="D35" s="74">
        <v>75105</v>
      </c>
      <c r="E35" s="75">
        <f>'AWP (Jan - Aug) 2018'!E26</f>
        <v>10726.823529411764</v>
      </c>
      <c r="F35" s="73" t="s">
        <v>108</v>
      </c>
      <c r="G35" s="74"/>
      <c r="H35" s="107">
        <f t="shared" si="0"/>
        <v>182356</v>
      </c>
    </row>
    <row r="36" spans="1:8" s="76" customFormat="1" ht="54" customHeight="1">
      <c r="A36" s="77"/>
      <c r="B36" s="103" t="s">
        <v>160</v>
      </c>
      <c r="C36" s="79"/>
      <c r="D36" s="79"/>
      <c r="E36" s="80">
        <f>SUM(E31:E35)</f>
        <v>43250.58823529412</v>
      </c>
      <c r="F36" s="79"/>
      <c r="G36" s="79"/>
      <c r="H36" s="107">
        <f t="shared" si="0"/>
        <v>735260</v>
      </c>
    </row>
    <row r="37" spans="1:8" ht="25.5" customHeight="1">
      <c r="A37" s="91"/>
      <c r="B37" s="92" t="s">
        <v>141</v>
      </c>
      <c r="C37" s="93"/>
      <c r="D37" s="93"/>
      <c r="E37" s="94">
        <f>E36+E28+E18</f>
        <v>144812.35294117648</v>
      </c>
      <c r="F37" s="95"/>
      <c r="G37" s="93"/>
      <c r="H37" s="107">
        <f t="shared" si="0"/>
        <v>2461810</v>
      </c>
    </row>
    <row r="38" spans="1:11" s="98" customFormat="1" ht="24" customHeight="1">
      <c r="A38" s="118" t="s">
        <v>142</v>
      </c>
      <c r="B38" s="118"/>
      <c r="C38" s="118"/>
      <c r="D38" s="118"/>
      <c r="E38" s="96"/>
      <c r="F38" s="96"/>
      <c r="G38" s="97"/>
      <c r="H38" s="108"/>
      <c r="I38" s="97"/>
      <c r="J38" s="97"/>
      <c r="K38" s="97"/>
    </row>
    <row r="39" spans="1:11" s="98" customFormat="1" ht="26.25" customHeight="1">
      <c r="A39" s="119" t="s">
        <v>143</v>
      </c>
      <c r="B39" s="119"/>
      <c r="C39" s="119"/>
      <c r="D39" s="119"/>
      <c r="E39" s="119"/>
      <c r="F39" s="119"/>
      <c r="G39" s="97"/>
      <c r="H39" s="108"/>
      <c r="I39" s="97"/>
      <c r="J39" s="97"/>
      <c r="K39" s="97"/>
    </row>
    <row r="40" spans="1:11" s="98" customFormat="1" ht="31.5" customHeight="1">
      <c r="A40" s="118" t="s">
        <v>144</v>
      </c>
      <c r="B40" s="118"/>
      <c r="C40" s="118"/>
      <c r="D40" s="118"/>
      <c r="E40" s="104"/>
      <c r="F40" s="96"/>
      <c r="G40" s="97"/>
      <c r="H40" s="108"/>
      <c r="I40" s="97"/>
      <c r="J40" s="97"/>
      <c r="K40" s="97"/>
    </row>
    <row r="41" spans="1:8" s="97" customFormat="1" ht="18" customHeight="1">
      <c r="A41" s="99"/>
      <c r="B41" s="100" t="s">
        <v>145</v>
      </c>
      <c r="E41" s="101"/>
      <c r="F41" s="100"/>
      <c r="G41" s="100" t="s">
        <v>146</v>
      </c>
      <c r="H41" s="108"/>
    </row>
    <row r="42" spans="1:8" s="97" customFormat="1" ht="23.25">
      <c r="A42" s="99"/>
      <c r="B42" s="100" t="s">
        <v>147</v>
      </c>
      <c r="E42" s="101"/>
      <c r="F42" s="100"/>
      <c r="G42" s="100" t="s">
        <v>148</v>
      </c>
      <c r="H42" s="108"/>
    </row>
    <row r="43" spans="1:8" s="97" customFormat="1" ht="21" customHeight="1">
      <c r="A43" s="99"/>
      <c r="B43" s="100" t="s">
        <v>149</v>
      </c>
      <c r="E43" s="101"/>
      <c r="F43" s="100"/>
      <c r="G43" s="100" t="s">
        <v>150</v>
      </c>
      <c r="H43" s="108"/>
    </row>
    <row r="56" ht="15">
      <c r="C56">
        <f>40000/16</f>
        <v>2500</v>
      </c>
    </row>
    <row r="57" ht="15">
      <c r="C57">
        <f>C56*12</f>
        <v>30000</v>
      </c>
    </row>
    <row r="60" ht="15">
      <c r="D60">
        <f>25000*16</f>
        <v>400000</v>
      </c>
    </row>
    <row r="61" ht="15">
      <c r="C61">
        <f>D60/12</f>
        <v>33333.333333333336</v>
      </c>
    </row>
  </sheetData>
  <sheetProtection/>
  <mergeCells count="36">
    <mergeCell ref="A2:C2"/>
    <mergeCell ref="A7:A8"/>
    <mergeCell ref="B7:B8"/>
    <mergeCell ref="C7:C8"/>
    <mergeCell ref="D7:D8"/>
    <mergeCell ref="E7:E8"/>
    <mergeCell ref="M30:S30"/>
    <mergeCell ref="T30:AA30"/>
    <mergeCell ref="AB30:AI30"/>
    <mergeCell ref="F7:F8"/>
    <mergeCell ref="G7:G8"/>
    <mergeCell ref="A20:G20"/>
    <mergeCell ref="A30:G30"/>
    <mergeCell ref="H7:H8"/>
    <mergeCell ref="AJ30:AQ30"/>
    <mergeCell ref="AR30:AY30"/>
    <mergeCell ref="AZ30:BG30"/>
    <mergeCell ref="BH30:BO30"/>
    <mergeCell ref="BP30:BW30"/>
    <mergeCell ref="BX30:CE30"/>
    <mergeCell ref="CF30:CM30"/>
    <mergeCell ref="CN30:CU30"/>
    <mergeCell ref="CV30:DC30"/>
    <mergeCell ref="DD30:DK30"/>
    <mergeCell ref="DL30:DS30"/>
    <mergeCell ref="DT30:EA30"/>
    <mergeCell ref="FX30:GE30"/>
    <mergeCell ref="A38:D38"/>
    <mergeCell ref="A39:F39"/>
    <mergeCell ref="A40:D40"/>
    <mergeCell ref="EB30:EI30"/>
    <mergeCell ref="EJ30:EQ30"/>
    <mergeCell ref="ER30:EY30"/>
    <mergeCell ref="EZ30:FG30"/>
    <mergeCell ref="FH30:FO30"/>
    <mergeCell ref="FP30:FW30"/>
  </mergeCells>
  <conditionalFormatting sqref="B37">
    <cfRule type="iconSet" priority="1" dxfId="0">
      <iconSet iconSet="3Arrows">
        <cfvo type="percent" val="0"/>
        <cfvo type="percent" val="33"/>
        <cfvo type="percent" val="67"/>
      </iconSet>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Nazly Abdelazim</cp:lastModifiedBy>
  <dcterms:created xsi:type="dcterms:W3CDTF">2017-07-25T09:12:28Z</dcterms:created>
  <dcterms:modified xsi:type="dcterms:W3CDTF">2018-01-11T11:30:12Z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763;#Draft|121d40a5-e62e-4d42-82e4-d6d12003de0a;#1321;#EGY|1854ab24-5703-4779-8fb0-2eeedc2bd481;#1;#English|7f98b732-4b5b-4b70-ba90-a0eff09b5d2d;#1113;#Annual/Multi-Year Workplan|32cd623a-3734-435b-a6ba-7b0d4a2fa8e7</vt:lpwstr>
  </property>
  <property fmtid="{D5CDD505-2E9C-101B-9397-08002B2CF9AE}" pid="6" name="UNDPPublishedDa">
    <vt:lpwstr>2018-02-21T09:00:00Z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EGY|1854ab24-5703-4779-8fb0-2eeedc2bd481</vt:lpwstr>
  </property>
  <property fmtid="{D5CDD505-2E9C-101B-9397-08002B2CF9AE}" pid="10" name="Operating Uni">
    <vt:lpwstr>1321;#EGY|1854ab24-5703-4779-8fb0-2eeedc2bd481</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ATLASPDC-4-78490</vt:lpwstr>
  </property>
  <property fmtid="{D5CDD505-2E9C-101B-9397-08002B2CF9AE}" pid="15" name="_dlc_DocIdItemGu">
    <vt:lpwstr>27770053-e260-4c39-a917-619e69ec5c39</vt:lpwstr>
  </property>
  <property fmtid="{D5CDD505-2E9C-101B-9397-08002B2CF9AE}" pid="16" name="_dlc_DocIdU">
    <vt:lpwstr>https://info.undp.org/docs/pdc/_layouts/DocIdRedir.aspx?ID=ATLASPDC-4-78490, ATLASPDC-4-78490</vt:lpwstr>
  </property>
  <property fmtid="{D5CDD505-2E9C-101B-9397-08002B2CF9AE}" pid="17" name="UNDPCount">
    <vt:lpwstr/>
  </property>
  <property fmtid="{D5CDD505-2E9C-101B-9397-08002B2CF9AE}" pid="18" name="UndpDocStat">
    <vt:lpwstr>Approved</vt:lpwstr>
  </property>
  <property fmtid="{D5CDD505-2E9C-101B-9397-08002B2CF9AE}" pid="19" name="Atlas Document Ty">
    <vt:lpwstr>1113;#Annual/Multi-Year Workplan|32cd623a-3734-435b-a6ba-7b0d4a2fa8e7</vt:lpwstr>
  </property>
  <property fmtid="{D5CDD505-2E9C-101B-9397-08002B2CF9AE}" pid="20" name="UNDPCountryTaxHTFiel">
    <vt:lpwstr/>
  </property>
  <property fmtid="{D5CDD505-2E9C-101B-9397-08002B2CF9AE}" pid="21" name="UNDPFocusAreasTaxHTFiel">
    <vt:lpwstr/>
  </property>
  <property fmtid="{D5CDD505-2E9C-101B-9397-08002B2CF9AE}" pid="22" name="UndpOUCo">
    <vt:lpwstr/>
  </property>
  <property fmtid="{D5CDD505-2E9C-101B-9397-08002B2CF9AE}" pid="23" name="idff2b682fce4d0680503cd9036a32">
    <vt:lpwstr>Annual/Multi-Year Workplan|32cd623a-3734-435b-a6ba-7b0d4a2fa8e7</vt:lpwstr>
  </property>
  <property fmtid="{D5CDD505-2E9C-101B-9397-08002B2CF9AE}" pid="24" name="UNDPFocusAre">
    <vt:lpwstr/>
  </property>
  <property fmtid="{D5CDD505-2E9C-101B-9397-08002B2CF9AE}" pid="25" name="Outcom">
    <vt:lpwstr/>
  </property>
  <property fmtid="{D5CDD505-2E9C-101B-9397-08002B2CF9AE}" pid="26" name="UndpProject">
    <vt:lpwstr>00044541</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Nazly Abdelazim</vt:lpwstr>
  </property>
  <property fmtid="{D5CDD505-2E9C-101B-9397-08002B2CF9AE}" pid="47" name="display_urn:schemas-microsoft-com:office:office#Auth">
    <vt:lpwstr>Nazly Abdelazim</vt:lpwstr>
  </property>
</Properties>
</file>